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95844C28-4479-4172-8D0A-CEBA10701094}" xr6:coauthVersionLast="36" xr6:coauthVersionMax="36" xr10:uidLastSave="{00000000-0000-0000-0000-000000000000}"/>
  <bookViews>
    <workbookView xWindow="0" yWindow="0" windowWidth="23040" windowHeight="9204" tabRatio="595" activeTab="9" xr2:uid="{00000000-000D-0000-FFFF-FFFF00000000}"/>
  </bookViews>
  <sheets>
    <sheet name="List of tables" sheetId="52" r:id="rId1"/>
    <sheet name="Tabl.1" sheetId="28" r:id="rId2"/>
    <sheet name="Tabl.2" sheetId="27" r:id="rId3"/>
    <sheet name="Tabl.3" sheetId="26" r:id="rId4"/>
    <sheet name="Tabl.4" sheetId="54" r:id="rId5"/>
    <sheet name="Tabl.5" sheetId="53" r:id="rId6"/>
    <sheet name="Tabl.6" sheetId="56" r:id="rId7"/>
    <sheet name="Tabl.7" sheetId="57" r:id="rId8"/>
    <sheet name="Tabl.8" sheetId="58" r:id="rId9"/>
    <sheet name="Tabl.9" sheetId="48" r:id="rId10"/>
    <sheet name="Tabl.10" sheetId="44" r:id="rId11"/>
    <sheet name="Wykres1" sheetId="42" state="hidden" r:id="rId12"/>
    <sheet name="Wykres2" sheetId="43" state="hidden" r:id="rId13"/>
  </sheets>
  <calcPr calcId="191029" iterateDelta="1E-4"/>
</workbook>
</file>

<file path=xl/calcChain.xml><?xml version="1.0" encoding="utf-8"?>
<calcChain xmlns="http://schemas.openxmlformats.org/spreadsheetml/2006/main">
  <c r="C7" i="43" l="1"/>
  <c r="C6" i="43"/>
  <c r="C5" i="43"/>
  <c r="B5" i="43"/>
  <c r="C4" i="43"/>
  <c r="B4" i="43"/>
  <c r="C3" i="43"/>
  <c r="C2" i="43"/>
  <c r="B2" i="43"/>
  <c r="C9" i="42"/>
  <c r="C8" i="42"/>
  <c r="C3" i="42"/>
  <c r="C5" i="42"/>
  <c r="C4" i="42"/>
  <c r="B5" i="42"/>
  <c r="B4" i="42"/>
  <c r="C2" i="42"/>
  <c r="B2" i="42"/>
  <c r="E5" i="43" l="1"/>
  <c r="D5" i="43"/>
  <c r="E4" i="43"/>
  <c r="D4" i="43"/>
</calcChain>
</file>

<file path=xl/sharedStrings.xml><?xml version="1.0" encoding="utf-8"?>
<sst xmlns="http://schemas.openxmlformats.org/spreadsheetml/2006/main" count="261" uniqueCount="156">
  <si>
    <t>I</t>
  </si>
  <si>
    <t>II</t>
  </si>
  <si>
    <t>Liczba spraw</t>
  </si>
  <si>
    <t>Wierzytelności ogółem przyjęte do obsługi w 2017 r.</t>
  </si>
  <si>
    <t>Odzyskane wierzytelności ogółem w 2017 r.</t>
  </si>
  <si>
    <t>Wierzytelności konsumenckie przyjęte do obsługi w 2017 r.</t>
  </si>
  <si>
    <t>Wierzytelności korporacyjne przyjęte do obsługi w 2017 r.</t>
  </si>
  <si>
    <t>Wierzytelności konsumenckie odzyskane w 2017 r.</t>
  </si>
  <si>
    <t>Wierzytelności korporacyjne odzyskane w 2017 r.</t>
  </si>
  <si>
    <t>Wartość w tys. zł</t>
  </si>
  <si>
    <t>Wykres 1 Wierzytelności w 2017 r. według liczby spraw i wartości nominalnej</t>
  </si>
  <si>
    <t>Udział w liczbie prowadzonych spraw</t>
  </si>
  <si>
    <t>Udział w wartości nominalnej wierzytelności</t>
  </si>
  <si>
    <t>Liczba wierzytelności ogółem przyjętych do obsługi w 2017 r.</t>
  </si>
  <si>
    <t>Liczba spraw wierzytelności konsumenckich przyjętych do obsługi w ciągu 2017 r.</t>
  </si>
  <si>
    <t>Liczba spraw wierzytelności korporacyjnych przyjętych do obsługi w ciągu 2017 r.</t>
  </si>
  <si>
    <t>Wierzytelności korporacyjne przyjęte do obsługi w ciągu 2017 r.</t>
  </si>
  <si>
    <t>Wierzytelności konsumenckie przyjęte do obsługi w ciągu 2017 r.</t>
  </si>
  <si>
    <t>Wartość nominalna w tys. zł</t>
  </si>
  <si>
    <t>Number of persons employed</t>
  </si>
  <si>
    <t xml:space="preserve">
Number of divisions and authorized representative offices</t>
  </si>
  <si>
    <t>Debt collection activity</t>
  </si>
  <si>
    <t>Total</t>
  </si>
  <si>
    <t>Specification</t>
  </si>
  <si>
    <t>Banks</t>
  </si>
  <si>
    <t>mandate contract, agency contract, specific task contract, management contract</t>
  </si>
  <si>
    <t xml:space="preserve"> Specification</t>
  </si>
  <si>
    <t>The dominant type of activity</t>
  </si>
  <si>
    <t>The only type of activity</t>
  </si>
  <si>
    <t>The secondary type of activity</t>
  </si>
  <si>
    <t>Number of entities</t>
  </si>
  <si>
    <t>the dominant type of activity</t>
  </si>
  <si>
    <t>the peripheral type of activity</t>
  </si>
  <si>
    <t xml:space="preserve">Enterprises belonging to the enterprises group </t>
  </si>
  <si>
    <t>subsidiary</t>
  </si>
  <si>
    <t>dominant entity</t>
  </si>
  <si>
    <t>lower-level dominant unit</t>
  </si>
  <si>
    <t>Debt collection entities</t>
  </si>
  <si>
    <t>number of cases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</si>
  <si>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</si>
  <si>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</si>
  <si>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</si>
  <si>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</si>
  <si>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</si>
  <si>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</si>
  <si>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</si>
  <si>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</si>
  <si>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Net profit (loss)</t>
  </si>
  <si>
    <t>Gross profit (loss)</t>
  </si>
  <si>
    <t>Long-term receivables</t>
  </si>
  <si>
    <t>Inventories</t>
  </si>
  <si>
    <t>Share capital (fund)</t>
  </si>
  <si>
    <t>Supplementary capital (fund)</t>
  </si>
  <si>
    <t>Other reserve capital (fund)</t>
  </si>
  <si>
    <t>TOTAL LIABILITIES</t>
  </si>
  <si>
    <t>Own shares</t>
  </si>
  <si>
    <t xml:space="preserve">
 Fixed assets </t>
  </si>
  <si>
    <t xml:space="preserve">Intangible assets </t>
  </si>
  <si>
    <t xml:space="preserve">Long-term prepayments </t>
  </si>
  <si>
    <t xml:space="preserve">Current assets </t>
  </si>
  <si>
    <t>Current receivables</t>
  </si>
  <si>
    <t xml:space="preserve">Short-term prepayments </t>
  </si>
  <si>
    <t xml:space="preserve">Called up share capital </t>
  </si>
  <si>
    <t xml:space="preserve">TOTAL ASSETS </t>
  </si>
  <si>
    <t>Revaluation reserve (fund)</t>
  </si>
  <si>
    <t xml:space="preserve">Net profit (loss) </t>
  </si>
  <si>
    <t xml:space="preserve">Write-off on net profit during the financial year </t>
  </si>
  <si>
    <t xml:space="preserve">Liabilities and provision for liabilities </t>
  </si>
  <si>
    <t xml:space="preserve">Provisions for liabilities </t>
  </si>
  <si>
    <t xml:space="preserve"> Short-term liabilities </t>
  </si>
  <si>
    <t xml:space="preserve"> Accruals  </t>
  </si>
  <si>
    <t xml:space="preserve">Long-term liabilities </t>
  </si>
  <si>
    <t>LIST OF TABLES</t>
  </si>
  <si>
    <t>self-employment</t>
  </si>
  <si>
    <t>securitization funds own</t>
  </si>
  <si>
    <t>own wallet</t>
  </si>
  <si>
    <t>On behalf of external investment funds</t>
  </si>
  <si>
    <t>* We count the returning receivables separately</t>
  </si>
  <si>
    <r>
      <rPr>
        <vertAlign val="superscript"/>
        <sz val="8"/>
        <rFont val="Fira Sans"/>
        <family val="2"/>
        <charset val="238"/>
      </rPr>
      <t xml:space="preserve">1 </t>
    </r>
    <r>
      <rPr>
        <sz val="8"/>
        <rFont val="Fira Sans"/>
        <family val="2"/>
        <charset val="238"/>
      </rPr>
      <t>Unpaid liabilities of household members (natural persons), including private farms in agriculture, self-employed, retirees and pensioners, living on unearned sources.</t>
    </r>
  </si>
  <si>
    <r>
      <rPr>
        <vertAlign val="superscript"/>
        <sz val="8"/>
        <rFont val="Fira Sans"/>
        <family val="2"/>
        <charset val="238"/>
      </rPr>
      <t xml:space="preserve">2 </t>
    </r>
    <r>
      <rPr>
        <sz val="8"/>
        <rFont val="Fira Sans"/>
        <family val="2"/>
        <charset val="238"/>
      </rPr>
      <t>Unpaid obligations of enterprises relating to non-payment of contractors for purchased goods, materials or provided services. This category also includes outstanding liabilities towards the State Treasury.</t>
    </r>
  </si>
  <si>
    <t>Loan companies</t>
  </si>
  <si>
    <t>Local government units</t>
  </si>
  <si>
    <t>Insurance companies</t>
  </si>
  <si>
    <t>Telecommunications, cable and digital TV operators</t>
  </si>
  <si>
    <t>Other mass service providers (electricity, water, gas)</t>
  </si>
  <si>
    <t>Other creditors</t>
  </si>
  <si>
    <t>w %</t>
  </si>
  <si>
    <t>Debts</t>
  </si>
  <si>
    <t>Bank credit</t>
  </si>
  <si>
    <t>External loan</t>
  </si>
  <si>
    <t>Internal loan</t>
  </si>
  <si>
    <t>Corporate bonds</t>
  </si>
  <si>
    <t>Own funds / revenues</t>
  </si>
  <si>
    <t>Equity capital</t>
  </si>
  <si>
    <t>Previous years profit (loss)</t>
  </si>
  <si>
    <r>
      <rPr>
        <vertAlign val="superscript"/>
        <sz val="8"/>
        <rFont val="Fira Sans"/>
        <family val="2"/>
        <charset val="238"/>
      </rPr>
      <t xml:space="preserve">3 </t>
    </r>
    <r>
      <rPr>
        <sz val="8"/>
        <rFont val="Fira Sans"/>
        <family val="2"/>
        <charset val="238"/>
      </rPr>
      <t xml:space="preserve">Data of companies conducting full accounting, whose debt collection activities were the only one or dominant.
</t>
    </r>
  </si>
  <si>
    <t>at the basis of employment contract, appointment, posting, election</t>
  </si>
  <si>
    <t xml:space="preserve">Share equity (fund) </t>
  </si>
  <si>
    <t>the only type of activity</t>
  </si>
  <si>
    <t xml:space="preserve">Short-term investments </t>
  </si>
  <si>
    <t>Tangible non-current assets</t>
  </si>
  <si>
    <t>Long-term investments</t>
  </si>
  <si>
    <t>legal costs
in thousand PLN</t>
  </si>
  <si>
    <t>Number of companies</t>
  </si>
  <si>
    <t xml:space="preserve">Dominant shareholder </t>
  </si>
  <si>
    <t>Participation in a capital group</t>
  </si>
  <si>
    <t>Other financial institutions</t>
  </si>
  <si>
    <t>Non-financial sector (enterprises and natural persons)</t>
  </si>
  <si>
    <t>Joint-stock companies</t>
  </si>
  <si>
    <t>with a predominance of domestic capital</t>
  </si>
  <si>
    <t>with a predominance of foreign capital</t>
  </si>
  <si>
    <t>Limited liability companies</t>
  </si>
  <si>
    <t>Another form of commercial law company</t>
  </si>
  <si>
    <t>-</t>
  </si>
  <si>
    <t xml:space="preserve">Table 3. Number of persons employed in surveyed enterprises conducting debt collection activity by scope of activity 
</t>
  </si>
  <si>
    <t>Total (73 companies)</t>
  </si>
  <si>
    <t>Table 5. Number and value of active receivables (at nominal value) to be serviced</t>
  </si>
  <si>
    <t xml:space="preserve">Table 1. Entities conducting debt collection activity in 2024 according to selected criteria  </t>
  </si>
  <si>
    <t>Table 2. Organizational and legal form and dominant shareholders of entities conducting debt collection activities in 2024</t>
  </si>
  <si>
    <t>Table 4. Number and value of receivables (at nominal value) accepted for service in 2024</t>
  </si>
  <si>
    <t xml:space="preserve"> Table 1. Entities conducting debt collection activity in 2024 according to selected criteria   </t>
  </si>
  <si>
    <t xml:space="preserve">As of 31 XII 2024 </t>
  </si>
  <si>
    <t xml:space="preserve"> As of 31 XII 2024</t>
  </si>
  <si>
    <r>
      <t>4</t>
    </r>
    <r>
      <rPr>
        <sz val="8"/>
        <rFont val="Fira Sans"/>
        <family val="2"/>
        <charset val="238"/>
      </rPr>
      <t xml:space="preserve"> In this table, the data for 2023 are presented for the surveyed population in 2024 and may differ from the data provided in the information presented on 08.08.2024</t>
    </r>
    <r>
      <rPr>
        <b/>
        <sz val="8"/>
        <rFont val="Fira Sans"/>
        <family val="2"/>
        <charset val="238"/>
      </rPr>
      <t xml:space="preserve">
</t>
    </r>
  </si>
  <si>
    <r>
      <rPr>
        <vertAlign val="super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In this table, the data for 2023 are presented for the surveyed population in 2024 and may differ from the data provided in the information presented on 08.08.2024
</t>
    </r>
  </si>
  <si>
    <t>Return to list of tables</t>
  </si>
  <si>
    <r>
      <t xml:space="preserve">Table 3. Number of persons employed in surveyed enterprises conducting debt collection activity by scope of activity </t>
    </r>
    <r>
      <rPr>
        <b/>
        <sz val="9.5"/>
        <color rgb="FFFF0000"/>
        <rFont val="Fira Sans"/>
        <family val="2"/>
      </rPr>
      <t xml:space="preserve">
    </t>
    </r>
  </si>
  <si>
    <r>
      <t xml:space="preserve">Consumer debts </t>
    </r>
    <r>
      <rPr>
        <vertAlign val="superscript"/>
        <sz val="9.5"/>
        <rFont val="Fira Sans"/>
        <family val="2"/>
      </rPr>
      <t xml:space="preserve">1 </t>
    </r>
  </si>
  <si>
    <r>
      <t xml:space="preserve">Corporate debts </t>
    </r>
    <r>
      <rPr>
        <vertAlign val="superscript"/>
        <sz val="9.5"/>
        <rFont val="Fira Sans"/>
        <family val="2"/>
      </rPr>
      <t>2</t>
    </r>
  </si>
  <si>
    <r>
      <t xml:space="preserve">Purchased debts
</t>
    </r>
    <r>
      <rPr>
        <i/>
        <sz val="9.5"/>
        <rFont val="Fira Sans"/>
        <family val="2"/>
      </rPr>
      <t>(directly or indirectly through a personally or capital-related entity)</t>
    </r>
    <r>
      <rPr>
        <sz val="9.5"/>
        <rFont val="Fira Sans"/>
        <family val="2"/>
      </rPr>
      <t>, of which:</t>
    </r>
  </si>
  <si>
    <r>
      <t xml:space="preserve">Accepted on commission*
</t>
    </r>
    <r>
      <rPr>
        <i/>
        <sz val="9.5"/>
        <rFont val="Fira Sans"/>
        <family val="2"/>
      </rPr>
      <t>(from entities not related personally or by capital)</t>
    </r>
    <r>
      <rPr>
        <sz val="9.5"/>
        <rFont val="Fira Sans"/>
        <family val="2"/>
      </rPr>
      <t xml:space="preserve"> </t>
    </r>
  </si>
  <si>
    <r>
      <rPr>
        <sz val="9.5"/>
        <color theme="1"/>
        <rFont val="Fira Sans"/>
        <family val="2"/>
      </rPr>
      <t xml:space="preserve">value
</t>
    </r>
    <r>
      <rPr>
        <i/>
        <sz val="9.5"/>
        <color theme="1"/>
        <rFont val="Fira Sans"/>
        <family val="2"/>
      </rPr>
      <t xml:space="preserve"> in thousand PLN</t>
    </r>
  </si>
  <si>
    <r>
      <t xml:space="preserve">Accepted on commission
</t>
    </r>
    <r>
      <rPr>
        <i/>
        <sz val="9.5"/>
        <rFont val="Fira Sans"/>
        <family val="2"/>
      </rPr>
      <t>(from entities not related personally or by capital)</t>
    </r>
    <r>
      <rPr>
        <sz val="9.5"/>
        <rFont val="Fira Sans"/>
        <family val="2"/>
      </rPr>
      <t xml:space="preserve"> </t>
    </r>
  </si>
  <si>
    <r>
      <rPr>
        <sz val="9.5"/>
        <color theme="1"/>
        <rFont val="Fira Sans"/>
        <family val="2"/>
      </rPr>
      <t>value</t>
    </r>
    <r>
      <rPr>
        <i/>
        <sz val="9.5"/>
        <color theme="1"/>
        <rFont val="Fira Sans"/>
        <family val="2"/>
      </rPr>
      <t xml:space="preserve"> 
in thousand PLN</t>
    </r>
  </si>
  <si>
    <r>
      <t xml:space="preserve">Consumer debts </t>
    </r>
    <r>
      <rPr>
        <vertAlign val="superscript"/>
        <sz val="9.5"/>
        <rFont val="Fira Sans"/>
        <family val="2"/>
        <charset val="238"/>
      </rPr>
      <t xml:space="preserve">1 </t>
    </r>
  </si>
  <si>
    <r>
      <t xml:space="preserve">Corporate debts </t>
    </r>
    <r>
      <rPr>
        <vertAlign val="superscript"/>
        <sz val="9.5"/>
        <rFont val="Fira Sans"/>
        <family val="2"/>
        <charset val="238"/>
      </rPr>
      <t>2</t>
    </r>
  </si>
  <si>
    <r>
      <rPr>
        <sz val="9.5"/>
        <color theme="1"/>
        <rFont val="Fira Sans"/>
        <family val="2"/>
        <charset val="238"/>
      </rPr>
      <t xml:space="preserve">value 
</t>
    </r>
    <r>
      <rPr>
        <i/>
        <sz val="9.5"/>
        <color theme="1"/>
        <rFont val="Fira Sans"/>
        <family val="2"/>
        <charset val="238"/>
      </rPr>
      <t>in thousand PLN</t>
    </r>
  </si>
  <si>
    <r>
      <t xml:space="preserve">Purchased debts
</t>
    </r>
    <r>
      <rPr>
        <i/>
        <sz val="9.5"/>
        <rFont val="Fira Sans"/>
        <family val="2"/>
        <charset val="238"/>
      </rPr>
      <t>(directly or indirectly through a personally or capital-related entity)</t>
    </r>
    <r>
      <rPr>
        <sz val="9.5"/>
        <rFont val="Fira Sans"/>
        <family val="2"/>
        <charset val="238"/>
      </rPr>
      <t>, of which:</t>
    </r>
  </si>
  <si>
    <r>
      <t xml:space="preserve">Accepted on commission
</t>
    </r>
    <r>
      <rPr>
        <i/>
        <sz val="9.5"/>
        <rFont val="Fira Sans"/>
        <family val="2"/>
        <charset val="238"/>
      </rPr>
      <t>(from entities not related personally or by capital)</t>
    </r>
    <r>
      <rPr>
        <sz val="9.5"/>
        <rFont val="Fira Sans"/>
        <family val="2"/>
        <charset val="238"/>
      </rPr>
      <t xml:space="preserve"> </t>
    </r>
  </si>
  <si>
    <r>
      <t xml:space="preserve">2023 </t>
    </r>
    <r>
      <rPr>
        <vertAlign val="superscript"/>
        <sz val="9.5"/>
        <rFont val="Fira Sans"/>
        <family val="2"/>
      </rPr>
      <t>4</t>
    </r>
  </si>
  <si>
    <r>
      <t xml:space="preserve"> As of 31.XII;     </t>
    </r>
    <r>
      <rPr>
        <i/>
        <sz val="9.5"/>
        <rFont val="Fira Sans"/>
        <family val="2"/>
      </rPr>
      <t xml:space="preserve">in thousand PLN </t>
    </r>
  </si>
  <si>
    <r>
      <t xml:space="preserve">2023 </t>
    </r>
    <r>
      <rPr>
        <vertAlign val="superscript"/>
        <sz val="9.5"/>
        <rFont val="Fira Sans"/>
        <family val="2"/>
        <charset val="238"/>
      </rPr>
      <t>4</t>
    </r>
  </si>
  <si>
    <r>
      <t xml:space="preserve"> </t>
    </r>
    <r>
      <rPr>
        <i/>
        <sz val="9.5"/>
        <rFont val="Fira Sans"/>
        <family val="2"/>
        <charset val="238"/>
      </rPr>
      <t xml:space="preserve">in thousand PLN </t>
    </r>
  </si>
  <si>
    <t xml:space="preserve">Table 6. Number and value of receivables accepted for service by original creditors in 2024 </t>
  </si>
  <si>
    <t>Table 6. Number and value of receivables accepted for service by original creditors in 2024</t>
  </si>
  <si>
    <t xml:space="preserve"> -</t>
  </si>
  <si>
    <t>Table 7. Costs assigned and directly related to debt service (court, enforcement and other costs) in 2024</t>
  </si>
  <si>
    <t>Table 8. Sources of financing for purchased debts in 2024</t>
  </si>
  <si>
    <t>Table 8. Sources of financing of purchased debts in 2024</t>
  </si>
  <si>
    <r>
      <t xml:space="preserve">Table 9. Selected balance sheet items of 73 entities conducting debt collection activities </t>
    </r>
    <r>
      <rPr>
        <b/>
        <vertAlign val="superscript"/>
        <sz val="9.5"/>
        <rFont val="Fira Sans"/>
        <family val="2"/>
      </rPr>
      <t xml:space="preserve">3      </t>
    </r>
  </si>
  <si>
    <t>.</t>
  </si>
  <si>
    <t>Table 9. Selected balance sheet items of 73 entities conducting debt collection activities</t>
  </si>
  <si>
    <r>
      <t xml:space="preserve">Table 10. Selected items of the profit and loss account of 73 entities conducting debt collection activities </t>
    </r>
    <r>
      <rPr>
        <b/>
        <vertAlign val="superscript"/>
        <sz val="9.5"/>
        <rFont val="Fira Sans"/>
        <family val="2"/>
        <charset val="238"/>
      </rPr>
      <t>3</t>
    </r>
    <r>
      <rPr>
        <b/>
        <sz val="9.5"/>
        <rFont val="Fira Sans"/>
        <family val="2"/>
        <charset val="238"/>
      </rPr>
      <t xml:space="preserve"> </t>
    </r>
    <r>
      <rPr>
        <b/>
        <vertAlign val="superscript"/>
        <sz val="9.5"/>
        <rFont val="Fira Sans"/>
        <family val="2"/>
        <charset val="238"/>
      </rPr>
      <t xml:space="preserve">   </t>
    </r>
  </si>
  <si>
    <t xml:space="preserve">Table 10. Selected items of the profit and loss account of 73 entities conducting debt collection activities </t>
  </si>
  <si>
    <t>Dominant type of activity (23 companies)</t>
  </si>
  <si>
    <t>Only type of activity 
(50 companies)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</si>
</sst>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5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sz val="11"/>
      <name val="Czcionka tekstu podstawowego"/>
      <family val="2"/>
      <charset val="238"/>
    </font>
    <font>
      <sz val="9"/>
      <name val="Fira Sans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rgb="FF000000"/>
      <name val="Fira Sans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9"/>
      <name val="Fira Sans"/>
      <family val="2"/>
      <charset val="238"/>
      <scheme val="minor"/>
    </font>
    <font>
      <sz val="7"/>
      <name val="Fira Sans"/>
      <family val="2"/>
      <charset val="238"/>
    </font>
    <font>
      <sz val="9"/>
      <color rgb="FFFF0000"/>
      <name val="Fira Sans"/>
      <family val="2"/>
      <charset val="238"/>
    </font>
    <font>
      <strike/>
      <sz val="9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9"/>
      <color rgb="FF0070C0"/>
      <name val="Fira Sans"/>
      <family val="2"/>
      <charset val="238"/>
    </font>
    <font>
      <b/>
      <sz val="8"/>
      <name val="Fira Sans"/>
      <family val="2"/>
      <charset val="238"/>
    </font>
    <font>
      <u/>
      <sz val="9"/>
      <name val="Fira Sans"/>
      <family val="2"/>
      <charset val="238"/>
    </font>
    <font>
      <i/>
      <sz val="9"/>
      <color theme="1"/>
      <name val="Fira Sans"/>
      <family val="2"/>
      <charset val="238"/>
    </font>
    <font>
      <sz val="9"/>
      <color rgb="FFFF0000"/>
      <name val="Fira Sans"/>
      <family val="2"/>
      <charset val="238"/>
      <scheme val="minor"/>
    </font>
    <font>
      <strike/>
      <sz val="9"/>
      <color rgb="FFFF0000"/>
      <name val="Fira Sans"/>
      <family val="2"/>
      <charset val="238"/>
      <scheme val="minor"/>
    </font>
    <font>
      <sz val="9"/>
      <color rgb="FF000000"/>
      <name val="Fira Sans"/>
      <family val="2"/>
    </font>
    <font>
      <vertAlign val="superscript"/>
      <sz val="8"/>
      <name val="Fira Sans"/>
      <family val="2"/>
      <charset val="238"/>
    </font>
    <font>
      <sz val="11"/>
      <color theme="1"/>
      <name val="Calibri"/>
      <family val="2"/>
      <charset val="238"/>
    </font>
    <font>
      <sz val="8"/>
      <name val="Fira Sans"/>
      <family val="2"/>
    </font>
    <font>
      <i/>
      <sz val="8"/>
      <name val="Fira Sans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Fira Sans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9.5"/>
      <color theme="10"/>
      <name val="Fira Sans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name val="Fira Sans"/>
      <family val="2"/>
    </font>
    <font>
      <b/>
      <sz val="9.5"/>
      <color rgb="FFFF0000"/>
      <name val="Fira Sans"/>
      <family val="2"/>
    </font>
    <font>
      <sz val="9.5"/>
      <name val="Fira Sans"/>
      <family val="2"/>
    </font>
    <font>
      <sz val="9.5"/>
      <color rgb="FF000000"/>
      <name val="Fira Sans"/>
      <family val="2"/>
    </font>
    <font>
      <vertAlign val="superscript"/>
      <sz val="9.5"/>
      <name val="Fira Sans"/>
      <family val="2"/>
    </font>
    <font>
      <i/>
      <sz val="9.5"/>
      <name val="Fira Sans"/>
      <family val="2"/>
    </font>
    <font>
      <sz val="9.5"/>
      <color theme="1"/>
      <name val="Fira Sans"/>
      <family val="2"/>
    </font>
    <font>
      <i/>
      <sz val="9.5"/>
      <color theme="1"/>
      <name val="Fira Sans"/>
      <family val="2"/>
    </font>
    <font>
      <u/>
      <sz val="9.5"/>
      <color theme="1"/>
      <name val="Fira Sans"/>
      <family val="2"/>
    </font>
    <font>
      <sz val="9.5"/>
      <color rgb="FF000000"/>
      <name val="Fira Sans"/>
      <family val="2"/>
      <scheme val="minor"/>
    </font>
    <font>
      <sz val="9.5"/>
      <name val="Fira Sans"/>
      <family val="2"/>
      <scheme val="minor"/>
    </font>
    <font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  <scheme val="minor"/>
    </font>
    <font>
      <sz val="9.5"/>
      <color rgb="FF000000"/>
      <name val="Fira Sans"/>
      <family val="2"/>
      <charset val="238"/>
      <scheme val="minor"/>
    </font>
    <font>
      <sz val="9.5"/>
      <name val="Fira Sans"/>
      <family val="2"/>
      <charset val="238"/>
      <scheme val="minor"/>
    </font>
    <font>
      <i/>
      <sz val="9.5"/>
      <name val="Fira Sans"/>
      <family val="2"/>
      <charset val="238"/>
    </font>
    <font>
      <sz val="9.5"/>
      <color theme="1"/>
      <name val="Fira Sans"/>
      <family val="2"/>
      <scheme val="minor"/>
    </font>
    <font>
      <b/>
      <vertAlign val="superscript"/>
      <sz val="9.5"/>
      <name val="Fira Sans"/>
      <family val="2"/>
    </font>
    <font>
      <b/>
      <vertAlign val="superscript"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/>
      <right style="thin">
        <color auto="1"/>
      </right>
      <top style="thin">
        <color auto="1"/>
      </top>
      <bottom style="thin">
        <color rgb="FF001D7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1D77"/>
      </bottom>
      <diagonal/>
    </border>
    <border>
      <left style="thin">
        <color auto="1"/>
      </left>
      <right/>
      <top style="thin">
        <color auto="1"/>
      </top>
      <bottom style="thin">
        <color rgb="FF001D77"/>
      </bottom>
      <diagonal/>
    </border>
    <border>
      <left/>
      <right style="thin">
        <color auto="1"/>
      </right>
      <top style="thin">
        <color rgb="FF001D77"/>
      </top>
      <bottom style="thin">
        <color rgb="FF001D77"/>
      </bottom>
      <diagonal/>
    </border>
    <border>
      <left style="thin">
        <color auto="1"/>
      </left>
      <right style="thin">
        <color auto="1"/>
      </right>
      <top style="thin">
        <color rgb="FF001D77"/>
      </top>
      <bottom style="thin">
        <color rgb="FF001D77"/>
      </bottom>
      <diagonal/>
    </border>
    <border>
      <left style="thin">
        <color auto="1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auto="1"/>
      </right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rgb="FF001D77"/>
      </top>
      <bottom/>
      <diagonal/>
    </border>
    <border>
      <left style="thin">
        <color auto="1"/>
      </left>
      <right/>
      <top style="thin">
        <color rgb="FF001D77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42">
    <xf numFmtId="0" fontId="0" fillId="0" borderId="0" xfId="0"/>
    <xf numFmtId="0" fontId="7" fillId="0" borderId="0" xfId="0" applyFont="1"/>
    <xf numFmtId="164" fontId="7" fillId="0" borderId="0" xfId="2" applyNumberFormat="1" applyFont="1"/>
    <xf numFmtId="0" fontId="8" fillId="0" borderId="0" xfId="0" applyFont="1" applyBorder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10" fillId="2" borderId="0" xfId="0" applyFont="1" applyFill="1"/>
    <xf numFmtId="0" fontId="10" fillId="3" borderId="0" xfId="0" applyFont="1" applyFill="1"/>
    <xf numFmtId="3" fontId="7" fillId="0" borderId="0" xfId="0" applyNumberFormat="1" applyFont="1"/>
    <xf numFmtId="3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166" fontId="7" fillId="0" borderId="0" xfId="0" applyNumberFormat="1" applyFont="1"/>
    <xf numFmtId="0" fontId="10" fillId="4" borderId="0" xfId="0" applyFont="1" applyFill="1"/>
    <xf numFmtId="0" fontId="11" fillId="0" borderId="0" xfId="0" applyFont="1"/>
    <xf numFmtId="0" fontId="11" fillId="0" borderId="0" xfId="0" applyFont="1" applyBorder="1"/>
    <xf numFmtId="164" fontId="11" fillId="0" borderId="0" xfId="2" applyNumberFormat="1" applyFont="1"/>
    <xf numFmtId="3" fontId="8" fillId="0" borderId="0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3" fontId="4" fillId="0" borderId="0" xfId="0" applyNumberFormat="1" applyFont="1"/>
    <xf numFmtId="0" fontId="5" fillId="0" borderId="0" xfId="0" applyFont="1"/>
    <xf numFmtId="0" fontId="2" fillId="0" borderId="0" xfId="0" applyFont="1"/>
    <xf numFmtId="0" fontId="12" fillId="0" borderId="0" xfId="0" applyFont="1" applyBorder="1"/>
    <xf numFmtId="0" fontId="12" fillId="0" borderId="0" xfId="0" applyFont="1"/>
    <xf numFmtId="0" fontId="2" fillId="0" borderId="0" xfId="0" applyFont="1" applyBorder="1"/>
    <xf numFmtId="0" fontId="13" fillId="0" borderId="0" xfId="0" applyFont="1"/>
    <xf numFmtId="0" fontId="4" fillId="0" borderId="0" xfId="0" applyFont="1" applyAlignment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7" fillId="0" borderId="0" xfId="0" applyFont="1" applyBorder="1"/>
    <xf numFmtId="0" fontId="4" fillId="0" borderId="0" xfId="0" applyFont="1" applyFill="1"/>
    <xf numFmtId="0" fontId="18" fillId="0" borderId="0" xfId="0" applyFont="1"/>
    <xf numFmtId="3" fontId="18" fillId="0" borderId="0" xfId="0" applyNumberFormat="1" applyFont="1"/>
    <xf numFmtId="3" fontId="15" fillId="0" borderId="0" xfId="0" applyNumberFormat="1" applyFont="1" applyFill="1" applyAlignment="1"/>
    <xf numFmtId="0" fontId="15" fillId="0" borderId="0" xfId="0" applyFont="1" applyFill="1"/>
    <xf numFmtId="3" fontId="13" fillId="0" borderId="0" xfId="0" applyNumberFormat="1" applyFont="1"/>
    <xf numFmtId="0" fontId="17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20" fillId="0" borderId="0" xfId="1" applyFont="1" applyAlignment="1" applyProtection="1"/>
    <xf numFmtId="0" fontId="4" fillId="0" borderId="0" xfId="0" applyFont="1" applyBorder="1" applyAlignment="1">
      <alignment horizontal="center" vertical="center"/>
    </xf>
    <xf numFmtId="0" fontId="16" fillId="0" borderId="0" xfId="0" applyFont="1" applyBorder="1"/>
    <xf numFmtId="0" fontId="4" fillId="0" borderId="0" xfId="0" applyFont="1" applyFill="1" applyBorder="1"/>
    <xf numFmtId="0" fontId="15" fillId="0" borderId="0" xfId="0" applyFont="1" applyFill="1" applyBorder="1"/>
    <xf numFmtId="0" fontId="22" fillId="0" borderId="0" xfId="0" applyFont="1"/>
    <xf numFmtId="0" fontId="23" fillId="0" borderId="0" xfId="0" applyFont="1"/>
    <xf numFmtId="0" fontId="16" fillId="0" borderId="0" xfId="0" applyFont="1" applyAlignment="1"/>
    <xf numFmtId="0" fontId="4" fillId="0" borderId="0" xfId="0" applyFont="1" applyFill="1" applyAlignment="1"/>
    <xf numFmtId="0" fontId="16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3" fontId="24" fillId="0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5" fillId="0" borderId="0" xfId="0" applyFont="1" applyAlignment="1"/>
    <xf numFmtId="0" fontId="27" fillId="0" borderId="0" xfId="0" applyFont="1" applyBorder="1"/>
    <xf numFmtId="0" fontId="27" fillId="0" borderId="0" xfId="0" applyFont="1"/>
    <xf numFmtId="0" fontId="5" fillId="0" borderId="0" xfId="0" applyFont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29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13" fillId="0" borderId="0" xfId="0" applyFont="1" applyAlignment="1">
      <alignment vertical="center"/>
    </xf>
    <xf numFmtId="0" fontId="32" fillId="0" borderId="0" xfId="1" applyFont="1" applyBorder="1" applyAlignment="1" applyProtection="1">
      <alignment vertical="center"/>
    </xf>
    <xf numFmtId="0" fontId="13" fillId="0" borderId="0" xfId="1" applyFont="1" applyBorder="1" applyAlignment="1" applyProtection="1">
      <alignment vertical="center"/>
    </xf>
    <xf numFmtId="0" fontId="4" fillId="0" borderId="0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2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left" vertical="center"/>
    </xf>
    <xf numFmtId="1" fontId="32" fillId="0" borderId="11" xfId="0" applyNumberFormat="1" applyFont="1" applyFill="1" applyBorder="1" applyAlignment="1" applyProtection="1">
      <alignment horizontal="right" vertical="center"/>
    </xf>
    <xf numFmtId="0" fontId="32" fillId="0" borderId="3" xfId="0" applyFont="1" applyBorder="1" applyAlignment="1">
      <alignment horizontal="left" vertical="center" wrapText="1" indent="1"/>
    </xf>
    <xf numFmtId="1" fontId="32" fillId="0" borderId="2" xfId="0" applyNumberFormat="1" applyFont="1" applyFill="1" applyBorder="1" applyAlignment="1" applyProtection="1">
      <alignment horizontal="right" vertical="center"/>
    </xf>
    <xf numFmtId="0" fontId="32" fillId="0" borderId="3" xfId="0" applyFont="1" applyBorder="1" applyAlignment="1">
      <alignment horizontal="left" vertical="center" indent="1"/>
    </xf>
    <xf numFmtId="0" fontId="32" fillId="0" borderId="3" xfId="0" applyFont="1" applyBorder="1" applyAlignment="1">
      <alignment vertical="center"/>
    </xf>
    <xf numFmtId="0" fontId="32" fillId="0" borderId="2" xfId="0" applyFont="1" applyFill="1" applyBorder="1"/>
    <xf numFmtId="0" fontId="32" fillId="0" borderId="11" xfId="0" applyFont="1" applyFill="1" applyBorder="1"/>
    <xf numFmtId="0" fontId="32" fillId="0" borderId="4" xfId="0" applyFont="1" applyBorder="1" applyAlignment="1">
      <alignment vertical="center"/>
    </xf>
    <xf numFmtId="0" fontId="32" fillId="0" borderId="23" xfId="0" applyFont="1" applyFill="1" applyBorder="1" applyAlignment="1">
      <alignment vertical="center"/>
    </xf>
    <xf numFmtId="0" fontId="33" fillId="0" borderId="0" xfId="1" applyFont="1" applyAlignment="1" applyProtection="1">
      <alignment vertical="center"/>
    </xf>
    <xf numFmtId="0" fontId="32" fillId="0" borderId="1" xfId="0" applyFont="1" applyFill="1" applyBorder="1" applyAlignment="1">
      <alignment horizontal="right" vertical="center" wrapText="1"/>
    </xf>
    <xf numFmtId="0" fontId="32" fillId="0" borderId="1" xfId="0" applyFont="1" applyFill="1" applyBorder="1" applyAlignment="1">
      <alignment horizontal="right" vertical="center"/>
    </xf>
    <xf numFmtId="0" fontId="32" fillId="0" borderId="2" xfId="0" applyFont="1" applyFill="1" applyBorder="1" applyAlignment="1">
      <alignment horizontal="right" vertical="center" wrapText="1"/>
    </xf>
    <xf numFmtId="0" fontId="32" fillId="0" borderId="2" xfId="0" applyFont="1" applyFill="1" applyBorder="1" applyAlignment="1">
      <alignment horizontal="right" vertical="center"/>
    </xf>
    <xf numFmtId="0" fontId="34" fillId="0" borderId="1" xfId="0" applyFont="1" applyFill="1" applyBorder="1" applyAlignment="1">
      <alignment horizontal="right" vertical="center"/>
    </xf>
    <xf numFmtId="0" fontId="32" fillId="0" borderId="4" xfId="0" applyFont="1" applyBorder="1" applyAlignment="1">
      <alignment horizontal="left" vertical="center" wrapText="1" indent="1"/>
    </xf>
    <xf numFmtId="0" fontId="32" fillId="0" borderId="5" xfId="0" applyFont="1" applyFill="1" applyBorder="1" applyAlignment="1">
      <alignment horizontal="right" vertical="center"/>
    </xf>
    <xf numFmtId="0" fontId="32" fillId="0" borderId="6" xfId="0" applyFont="1" applyFill="1" applyBorder="1" applyAlignment="1">
      <alignment horizontal="right" vertical="center"/>
    </xf>
    <xf numFmtId="0" fontId="37" fillId="0" borderId="8" xfId="0" applyFont="1" applyBorder="1" applyAlignment="1"/>
    <xf numFmtId="0" fontId="35" fillId="0" borderId="0" xfId="0" applyFont="1" applyBorder="1" applyAlignment="1">
      <alignment vertical="center"/>
    </xf>
    <xf numFmtId="0" fontId="35" fillId="0" borderId="8" xfId="0" applyFont="1" applyBorder="1" applyAlignment="1">
      <alignment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3" xfId="0" applyFont="1" applyBorder="1" applyAlignment="1">
      <alignment horizontal="left" vertical="center" wrapText="1" indent="1"/>
    </xf>
    <xf numFmtId="3" fontId="38" fillId="0" borderId="1" xfId="0" applyNumberFormat="1" applyFont="1" applyFill="1" applyBorder="1" applyAlignment="1" applyProtection="1">
      <alignment horizontal="right" vertical="center"/>
    </xf>
    <xf numFmtId="1" fontId="38" fillId="0" borderId="2" xfId="0" applyNumberFormat="1" applyFont="1" applyFill="1" applyBorder="1" applyAlignment="1" applyProtection="1">
      <alignment horizontal="right" vertical="center"/>
    </xf>
    <xf numFmtId="1" fontId="38" fillId="0" borderId="9" xfId="0" applyNumberFormat="1" applyFont="1" applyFill="1" applyBorder="1" applyAlignment="1" applyProtection="1">
      <alignment horizontal="right" vertical="center"/>
    </xf>
    <xf numFmtId="3" fontId="38" fillId="0" borderId="2" xfId="0" applyNumberFormat="1" applyFont="1" applyFill="1" applyBorder="1" applyAlignment="1" applyProtection="1">
      <alignment horizontal="right" vertical="center"/>
    </xf>
    <xf numFmtId="0" fontId="37" fillId="0" borderId="4" xfId="0" applyFont="1" applyBorder="1" applyAlignment="1">
      <alignment horizontal="left" vertical="center" wrapText="1" indent="1"/>
    </xf>
    <xf numFmtId="3" fontId="38" fillId="0" borderId="5" xfId="0" applyNumberFormat="1" applyFont="1" applyFill="1" applyBorder="1" applyAlignment="1" applyProtection="1">
      <alignment horizontal="right" vertical="center"/>
    </xf>
    <xf numFmtId="3" fontId="38" fillId="0" borderId="6" xfId="0" applyNumberFormat="1" applyFont="1" applyFill="1" applyBorder="1" applyAlignment="1" applyProtection="1">
      <alignment horizontal="right" vertical="center"/>
    </xf>
    <xf numFmtId="0" fontId="37" fillId="0" borderId="3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3" xfId="0" applyFont="1" applyBorder="1" applyAlignment="1">
      <alignment vertical="center" wrapText="1"/>
    </xf>
    <xf numFmtId="3" fontId="41" fillId="0" borderId="1" xfId="0" applyNumberFormat="1" applyFont="1" applyBorder="1" applyAlignment="1">
      <alignment vertical="center"/>
    </xf>
    <xf numFmtId="3" fontId="37" fillId="0" borderId="2" xfId="0" applyNumberFormat="1" applyFont="1" applyBorder="1" applyAlignment="1">
      <alignment vertical="center"/>
    </xf>
    <xf numFmtId="0" fontId="37" fillId="0" borderId="3" xfId="0" applyFont="1" applyBorder="1" applyAlignment="1">
      <alignment horizontal="left" vertical="center" indent="1"/>
    </xf>
    <xf numFmtId="3" fontId="38" fillId="0" borderId="1" xfId="0" applyNumberFormat="1" applyFont="1" applyBorder="1" applyAlignment="1">
      <alignment horizontal="right" vertical="center"/>
    </xf>
    <xf numFmtId="0" fontId="37" fillId="0" borderId="3" xfId="0" applyFont="1" applyBorder="1" applyAlignment="1">
      <alignment horizontal="left" vertical="center" wrapText="1"/>
    </xf>
    <xf numFmtId="3" fontId="37" fillId="0" borderId="1" xfId="0" applyNumberFormat="1" applyFont="1" applyFill="1" applyBorder="1" applyAlignment="1">
      <alignment vertical="center" wrapText="1"/>
    </xf>
    <xf numFmtId="3" fontId="38" fillId="0" borderId="1" xfId="0" applyNumberFormat="1" applyFont="1" applyFill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3" fontId="37" fillId="0" borderId="1" xfId="0" applyNumberFormat="1" applyFont="1" applyBorder="1" applyAlignment="1">
      <alignment vertical="center"/>
    </xf>
    <xf numFmtId="3" fontId="37" fillId="0" borderId="1" xfId="0" applyNumberFormat="1" applyFont="1" applyBorder="1" applyAlignment="1">
      <alignment vertical="center" wrapText="1"/>
    </xf>
    <xf numFmtId="3" fontId="37" fillId="0" borderId="1" xfId="0" applyNumberFormat="1" applyFont="1" applyFill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3" fontId="37" fillId="0" borderId="5" xfId="0" applyNumberFormat="1" applyFont="1" applyFill="1" applyBorder="1" applyAlignment="1">
      <alignment vertical="center"/>
    </xf>
    <xf numFmtId="3" fontId="37" fillId="0" borderId="11" xfId="0" applyNumberFormat="1" applyFont="1" applyBorder="1" applyAlignment="1">
      <alignment vertical="center"/>
    </xf>
    <xf numFmtId="3" fontId="37" fillId="0" borderId="11" xfId="0" applyNumberFormat="1" applyFont="1" applyFill="1" applyBorder="1" applyAlignment="1">
      <alignment vertical="center"/>
    </xf>
    <xf numFmtId="3" fontId="38" fillId="0" borderId="11" xfId="0" applyNumberFormat="1" applyFont="1" applyFill="1" applyBorder="1" applyAlignment="1" applyProtection="1">
      <alignment vertical="center"/>
    </xf>
    <xf numFmtId="3" fontId="37" fillId="0" borderId="2" xfId="0" applyNumberFormat="1" applyFont="1" applyFill="1" applyBorder="1" applyAlignment="1">
      <alignment vertical="center"/>
    </xf>
    <xf numFmtId="3" fontId="37" fillId="0" borderId="11" xfId="0" applyNumberFormat="1" applyFont="1" applyFill="1" applyBorder="1" applyAlignment="1" applyProtection="1">
      <alignment vertical="center"/>
    </xf>
    <xf numFmtId="0" fontId="43" fillId="0" borderId="0" xfId="0" applyFont="1" applyBorder="1" applyAlignment="1">
      <alignment horizontal="left" vertical="center" indent="3"/>
    </xf>
    <xf numFmtId="0" fontId="35" fillId="0" borderId="0" xfId="0" applyFont="1" applyBorder="1" applyAlignment="1">
      <alignment horizontal="left" vertical="top" wrapText="1"/>
    </xf>
    <xf numFmtId="3" fontId="38" fillId="0" borderId="1" xfId="0" applyNumberFormat="1" applyFont="1" applyBorder="1" applyAlignment="1">
      <alignment vertical="center"/>
    </xf>
    <xf numFmtId="3" fontId="37" fillId="0" borderId="5" xfId="0" applyNumberFormat="1" applyFont="1" applyBorder="1" applyAlignment="1">
      <alignment vertical="center"/>
    </xf>
    <xf numFmtId="3" fontId="37" fillId="0" borderId="6" xfId="0" applyNumberFormat="1" applyFont="1" applyBorder="1" applyAlignment="1">
      <alignment vertical="center"/>
    </xf>
    <xf numFmtId="3" fontId="45" fillId="0" borderId="1" xfId="0" applyNumberFormat="1" applyFont="1" applyBorder="1" applyAlignment="1">
      <alignment vertical="center"/>
    </xf>
    <xf numFmtId="3" fontId="44" fillId="0" borderId="1" xfId="0" applyNumberFormat="1" applyFont="1" applyBorder="1" applyAlignment="1">
      <alignment horizontal="right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4" xfId="0" applyFont="1" applyBorder="1" applyAlignment="1">
      <alignment horizontal="left" vertical="center" indent="1"/>
    </xf>
    <xf numFmtId="3" fontId="37" fillId="0" borderId="1" xfId="0" applyNumberFormat="1" applyFont="1" applyFill="1" applyBorder="1" applyAlignment="1" applyProtection="1">
      <alignment horizontal="right" vertical="center"/>
    </xf>
    <xf numFmtId="3" fontId="37" fillId="0" borderId="2" xfId="0" applyNumberFormat="1" applyFont="1" applyFill="1" applyBorder="1" applyAlignment="1" applyProtection="1">
      <alignment horizontal="right" vertical="center"/>
    </xf>
    <xf numFmtId="3" fontId="37" fillId="0" borderId="1" xfId="2" quotePrefix="1" applyNumberFormat="1" applyFont="1" applyBorder="1" applyAlignment="1">
      <alignment horizontal="right" vertical="center"/>
    </xf>
    <xf numFmtId="1" fontId="37" fillId="0" borderId="11" xfId="2" quotePrefix="1" applyNumberFormat="1" applyFont="1" applyBorder="1" applyAlignment="1">
      <alignment horizontal="right" vertical="center"/>
    </xf>
    <xf numFmtId="3" fontId="38" fillId="0" borderId="9" xfId="0" applyNumberFormat="1" applyFont="1" applyFill="1" applyBorder="1" applyAlignment="1" applyProtection="1">
      <alignment horizontal="right" vertical="center"/>
    </xf>
    <xf numFmtId="3" fontId="37" fillId="0" borderId="11" xfId="2" quotePrefix="1" applyNumberFormat="1" applyFont="1" applyBorder="1" applyAlignment="1">
      <alignment horizontal="right" vertical="center"/>
    </xf>
    <xf numFmtId="1" fontId="37" fillId="0" borderId="2" xfId="2" quotePrefix="1" applyNumberFormat="1" applyFont="1" applyBorder="1" applyAlignment="1">
      <alignment horizontal="right" vertical="center"/>
    </xf>
    <xf numFmtId="3" fontId="37" fillId="0" borderId="5" xfId="0" applyNumberFormat="1" applyFont="1" applyFill="1" applyBorder="1" applyAlignment="1" applyProtection="1">
      <alignment horizontal="right" vertical="center"/>
    </xf>
    <xf numFmtId="3" fontId="37" fillId="0" borderId="6" xfId="0" applyNumberFormat="1" applyFont="1" applyFill="1" applyBorder="1" applyAlignment="1" applyProtection="1">
      <alignment horizontal="right" vertical="center"/>
    </xf>
    <xf numFmtId="0" fontId="32" fillId="0" borderId="3" xfId="0" applyFont="1" applyBorder="1" applyAlignment="1">
      <alignment vertical="center" wrapText="1"/>
    </xf>
    <xf numFmtId="3" fontId="32" fillId="0" borderId="1" xfId="0" applyNumberFormat="1" applyFont="1" applyFill="1" applyBorder="1" applyAlignment="1" applyProtection="1">
      <alignment horizontal="right" vertical="center"/>
    </xf>
    <xf numFmtId="0" fontId="32" fillId="0" borderId="3" xfId="0" applyFont="1" applyBorder="1" applyAlignment="1">
      <alignment horizontal="left" vertical="center" wrapText="1"/>
    </xf>
    <xf numFmtId="3" fontId="32" fillId="0" borderId="5" xfId="0" applyNumberFormat="1" applyFont="1" applyFill="1" applyBorder="1" applyAlignment="1" applyProtection="1">
      <alignment horizontal="right" vertical="center"/>
    </xf>
    <xf numFmtId="3" fontId="32" fillId="0" borderId="6" xfId="0" applyNumberFormat="1" applyFont="1" applyFill="1" applyBorder="1" applyAlignment="1" applyProtection="1">
      <alignment horizontal="right" vertical="center"/>
    </xf>
    <xf numFmtId="3" fontId="53" fillId="0" borderId="1" xfId="0" applyNumberFormat="1" applyFont="1" applyBorder="1" applyAlignment="1">
      <alignment vertical="center"/>
    </xf>
    <xf numFmtId="3" fontId="53" fillId="0" borderId="2" xfId="0" applyNumberFormat="1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4" fillId="0" borderId="1" xfId="0" applyNumberFormat="1" applyFont="1" applyFill="1" applyBorder="1" applyAlignment="1" applyProtection="1">
      <alignment vertical="center"/>
    </xf>
    <xf numFmtId="3" fontId="45" fillId="0" borderId="2" xfId="0" applyNumberFormat="1" applyFont="1" applyFill="1" applyBorder="1" applyAlignment="1" applyProtection="1">
      <alignment vertical="center"/>
    </xf>
    <xf numFmtId="3" fontId="44" fillId="0" borderId="5" xfId="0" applyNumberFormat="1" applyFont="1" applyBorder="1" applyAlignment="1">
      <alignment horizontal="right" vertical="center"/>
    </xf>
    <xf numFmtId="0" fontId="52" fillId="0" borderId="2" xfId="0" applyFont="1" applyBorder="1" applyAlignment="1">
      <alignment horizontal="center" vertical="center"/>
    </xf>
    <xf numFmtId="166" fontId="32" fillId="0" borderId="2" xfId="0" applyNumberFormat="1" applyFont="1" applyBorder="1"/>
    <xf numFmtId="165" fontId="32" fillId="0" borderId="2" xfId="0" applyNumberFormat="1" applyFont="1" applyBorder="1"/>
    <xf numFmtId="0" fontId="32" fillId="0" borderId="4" xfId="0" applyFont="1" applyBorder="1" applyAlignment="1">
      <alignment horizontal="left" vertical="center"/>
    </xf>
    <xf numFmtId="165" fontId="32" fillId="0" borderId="6" xfId="0" applyNumberFormat="1" applyFont="1" applyBorder="1"/>
    <xf numFmtId="0" fontId="37" fillId="0" borderId="1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left" vertical="center" indent="2"/>
    </xf>
    <xf numFmtId="0" fontId="37" fillId="0" borderId="3" xfId="0" applyFont="1" applyBorder="1" applyAlignment="1">
      <alignment horizontal="left" vertical="center"/>
    </xf>
    <xf numFmtId="0" fontId="37" fillId="0" borderId="3" xfId="0" applyFont="1" applyFill="1" applyBorder="1" applyAlignment="1">
      <alignment horizontal="left" vertical="center" wrapText="1" indent="2"/>
    </xf>
    <xf numFmtId="0" fontId="37" fillId="0" borderId="4" xfId="0" applyFont="1" applyBorder="1" applyAlignment="1">
      <alignment horizontal="left" vertical="center"/>
    </xf>
    <xf numFmtId="3" fontId="32" fillId="0" borderId="2" xfId="0" applyNumberFormat="1" applyFont="1" applyFill="1" applyBorder="1" applyAlignment="1" applyProtection="1">
      <alignment horizontal="right" vertical="center"/>
    </xf>
    <xf numFmtId="3" fontId="32" fillId="0" borderId="1" xfId="0" applyNumberFormat="1" applyFont="1" applyBorder="1" applyAlignment="1">
      <alignment horizontal="right" vertical="center" wrapText="1"/>
    </xf>
    <xf numFmtId="3" fontId="32" fillId="0" borderId="2" xfId="0" applyNumberFormat="1" applyFont="1" applyBorder="1" applyAlignment="1">
      <alignment horizontal="right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0" fillId="0" borderId="0" xfId="1" applyFont="1" applyAlignment="1" applyProtection="1">
      <alignment horizontal="left" wrapText="1"/>
    </xf>
    <xf numFmtId="0" fontId="31" fillId="0" borderId="0" xfId="0" applyFont="1" applyAlignment="1">
      <alignment horizontal="left" vertical="center" wrapText="1"/>
    </xf>
    <xf numFmtId="0" fontId="32" fillId="0" borderId="14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/>
    </xf>
    <xf numFmtId="0" fontId="32" fillId="0" borderId="16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7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2" fillId="0" borderId="3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left" vertical="center" wrapText="1"/>
    </xf>
    <xf numFmtId="0" fontId="50" fillId="0" borderId="3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35" fillId="0" borderId="8" xfId="0" applyFont="1" applyBorder="1" applyAlignment="1">
      <alignment horizontal="left" vertical="center" wrapText="1"/>
    </xf>
    <xf numFmtId="0" fontId="35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37" fillId="0" borderId="13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 wrapText="1"/>
    </xf>
    <xf numFmtId="2" fontId="32" fillId="0" borderId="1" xfId="0" applyNumberFormat="1" applyFont="1" applyBorder="1" applyAlignment="1">
      <alignment horizontal="center" vertical="center" wrapText="1"/>
    </xf>
    <xf numFmtId="2" fontId="32" fillId="0" borderId="2" xfId="0" applyNumberFormat="1" applyFont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31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top" wrapText="1"/>
    </xf>
    <xf numFmtId="0" fontId="32" fillId="0" borderId="13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Wykres1!$A$6:$A$7</c:f>
              <c:strCache>
                <c:ptCount val="2"/>
                <c:pt idx="0">
                  <c:v>Liczba spraw wierzytelności konsumenckich przyjętych do obsługi w ciągu 2017 r.</c:v>
                </c:pt>
                <c:pt idx="1">
                  <c:v>Liczba spraw wierzytelności korporacyjnych przyjętych do obsługi w ciągu 2017 r.</c:v>
                </c:pt>
              </c:strCache>
            </c:strRef>
          </c:cat>
          <c:val>
            <c:numRef>
              <c:f>Wykres1!$C$2:$C$3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11-441D-B56A-1F3DEA5837B4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rgbClr val="BED600"/>
              </a:solidFill>
            </c:spPr>
            <c:extLst>
              <c:ext xmlns:c16="http://schemas.microsoft.com/office/drawing/2014/chart" uri="{C3380CC4-5D6E-409C-BE32-E72D297353CC}">
                <c16:uniqueId val="{00000002-B011-441D-B56A-1F3DEA5837B4}"/>
              </c:ext>
            </c:extLst>
          </c:dPt>
          <c:dPt>
            <c:idx val="1"/>
            <c:bubble3D val="0"/>
            <c:spPr>
              <a:solidFill>
                <a:srgbClr val="BED600">
                  <a:alpha val="30196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4-B011-441D-B56A-1F3DEA5837B4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11-441D-B56A-1F3DEA5837B4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11-441D-B56A-1F3DEA5837B4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Wykres1!$A$6:$A$7</c:f>
              <c:strCache>
                <c:ptCount val="2"/>
                <c:pt idx="0">
                  <c:v>Liczba spraw wierzytelności konsumenckich przyjętych do obsługi w ciągu 2017 r.</c:v>
                </c:pt>
                <c:pt idx="1">
                  <c:v>Liczba spraw wierzytelności korporacyjnych przyjętych do obsługi w ciągu 2017 r.</c:v>
                </c:pt>
              </c:strCache>
            </c:strRef>
          </c:cat>
          <c:val>
            <c:numRef>
              <c:f>Wykres1!$B$4:$B$5</c:f>
              <c:numCache>
                <c:formatCode>#,##0</c:formatCode>
                <c:ptCount val="2"/>
                <c:pt idx="0">
                  <c:v>8657099</c:v>
                </c:pt>
                <c:pt idx="1">
                  <c:v>964497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11-441D-B56A-1F3DEA583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78074673926153093"/>
          <c:w val="0.91654209890430349"/>
          <c:h val="0.95039519403619455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BED600"/>
              </a:solidFill>
            </c:spPr>
            <c:extLst>
              <c:ext xmlns:c16="http://schemas.microsoft.com/office/drawing/2014/chart" uri="{C3380CC4-5D6E-409C-BE32-E72D297353CC}">
                <c16:uniqueId val="{00000001-E634-48E1-9E02-1CEBABDBD3EF}"/>
              </c:ext>
            </c:extLst>
          </c:dPt>
          <c:dPt>
            <c:idx val="1"/>
            <c:bubble3D val="0"/>
            <c:spPr>
              <a:solidFill>
                <a:srgbClr val="BED600">
                  <a:alpha val="30196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E634-48E1-9E02-1CEBABDBD3EF}"/>
              </c:ext>
            </c:extLst>
          </c:dPt>
          <c:dLbls>
            <c:dLbl>
              <c:idx val="0"/>
              <c:layout>
                <c:manualLayout>
                  <c:x val="-0.2010833333333335"/>
                  <c:y val="-5.8351541388128097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34-48E1-9E02-1CEBABDBD3EF}"/>
                </c:ext>
              </c:extLst>
            </c:dLbl>
            <c:dLbl>
              <c:idx val="1"/>
              <c:layout>
                <c:manualLayout>
                  <c:x val="0.2071333333333335"/>
                  <c:y val="-3.792850190228324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4-48E1-9E02-1CEBABDBD3EF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Wykres1!$A$4:$A$5</c:f>
              <c:strCache>
                <c:ptCount val="2"/>
                <c:pt idx="0">
                  <c:v>Wierzytelności konsumenckie przyjęte do obsługi w ciągu 2017 r.</c:v>
                </c:pt>
                <c:pt idx="1">
                  <c:v>Wierzytelności korporacyjne przyjęte do obsługi w ciągu 2017 r.</c:v>
                </c:pt>
              </c:strCache>
            </c:strRef>
          </c:cat>
          <c:val>
            <c:numRef>
              <c:f>Wykres1!$C$4:$C$5</c:f>
              <c:numCache>
                <c:formatCode>#,##0</c:formatCode>
                <c:ptCount val="2"/>
                <c:pt idx="0">
                  <c:v>25878665</c:v>
                </c:pt>
                <c:pt idx="1">
                  <c:v>14339757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34-48E1-9E02-1CEBABDBD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3866877751392195E-2"/>
          <c:y val="0.76902427677940821"/>
          <c:w val="0.70817620019719763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89-4572-9E85-EEE9E667BBA0}"/>
            </c:ext>
          </c:extLst>
        </c:ser>
        <c:ser>
          <c:idx val="1"/>
          <c:order val="1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1389-4572-9E85-EEE9E667BBA0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1389-4572-9E85-EEE9E667BBA0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9-4572-9E85-EEE9E667BBA0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9-4572-9E85-EEE9E667BBA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Wykres2!$D$4:$D$5</c:f>
              <c:numCache>
                <c:formatCode>0.0%</c:formatCode>
                <c:ptCount val="2"/>
                <c:pt idx="0">
                  <c:v>0.89975706733061744</c:v>
                </c:pt>
                <c:pt idx="1">
                  <c:v>0.1002429326693825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89-4572-9E85-EEE9E667B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81576181533107128"/>
          <c:w val="0.86362538016081414"/>
          <c:h val="0.95039519403619466"/>
        </c:manualLayout>
      </c:layout>
      <c:overlay val="0"/>
      <c:txPr>
        <a:bodyPr/>
        <a:lstStyle/>
        <a:p>
          <a:pPr rtl="0">
            <a:defRPr sz="800"/>
          </a:pPr>
          <a:endParaRPr lang="pl-PL"/>
        </a:p>
      </c:txPr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312-46BB-9046-916205098473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312-46BB-9046-916205098473}"/>
              </c:ext>
            </c:extLst>
          </c:dPt>
          <c:dLbls>
            <c:dLbl>
              <c:idx val="0"/>
              <c:layout>
                <c:manualLayout>
                  <c:x val="-2.8222222222222221E-2"/>
                  <c:y val="7.002184966575356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12-46BB-9046-916205098473}"/>
                </c:ext>
              </c:extLst>
            </c:dLbl>
            <c:dLbl>
              <c:idx val="1"/>
              <c:layout>
                <c:manualLayout>
                  <c:x val="0.11541111111111112"/>
                  <c:y val="-0.1342085451926947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12-46BB-9046-916205098473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Wykres2!$E$4:$E$5</c:f>
              <c:numCache>
                <c:formatCode>0.0%</c:formatCode>
                <c:ptCount val="2"/>
                <c:pt idx="0">
                  <c:v>0.64345301762460994</c:v>
                </c:pt>
                <c:pt idx="1">
                  <c:v>0.35654698237539006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12-46BB-9046-916205098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9144412503992558E-2"/>
          <c:y val="0.79528248246868483"/>
          <c:w val="0.86692580094154992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11</xdr:row>
      <xdr:rowOff>9525</xdr:rowOff>
    </xdr:from>
    <xdr:to>
      <xdr:col>0</xdr:col>
      <xdr:colOff>3838575</xdr:colOff>
      <xdr:row>35</xdr:row>
      <xdr:rowOff>19050</xdr:rowOff>
    </xdr:to>
    <xdr:graphicFrame macro="">
      <xdr:nvGraphicFramePr>
        <xdr:cNvPr id="1037" name="Wykres 1">
          <a:extLst>
            <a:ext uri="{FF2B5EF4-FFF2-40B4-BE49-F238E27FC236}">
              <a16:creationId xmlns:a16="http://schemas.microsoft.com/office/drawing/2014/main" id="{00000000-0008-0000-0D00-00000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11</xdr:row>
      <xdr:rowOff>9525</xdr:rowOff>
    </xdr:from>
    <xdr:to>
      <xdr:col>0</xdr:col>
      <xdr:colOff>7467600</xdr:colOff>
      <xdr:row>35</xdr:row>
      <xdr:rowOff>19050</xdr:rowOff>
    </xdr:to>
    <xdr:graphicFrame macro="">
      <xdr:nvGraphicFramePr>
        <xdr:cNvPr id="1038" name="Wykres 2">
          <a:extLst>
            <a:ext uri="{FF2B5EF4-FFF2-40B4-BE49-F238E27FC236}">
              <a16:creationId xmlns:a16="http://schemas.microsoft.com/office/drawing/2014/main" id="{00000000-0008-0000-0D00-00000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0.40217</cdr:x>
      <cdr:y>0.00499</cdr:y>
    </cdr:from>
    <cdr:to>
      <cdr:x>0.62706</cdr:x>
      <cdr:y>0.0941</cdr:y>
    </cdr:to>
    <cdr:sp macro="" textlink="Wykres1!$B$1">
      <cdr:nvSpPr>
        <cdr:cNvPr id="3" name="pole tekstowe 1"/>
        <cdr:cNvSpPr txBox="1"/>
      </cdr:nvSpPr>
      <cdr:spPr>
        <a:xfrm xmlns:a="http://schemas.openxmlformats.org/drawingml/2006/main">
          <a:off x="1447801" y="21718"/>
          <a:ext cx="809625" cy="387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67358A0-E9FB-4BB6-AE59-ADC77E101F4A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Liczba spraw</a:t>
          </a:fld>
          <a:endParaRPr lang="pl-PL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0.27973</cdr:x>
      <cdr:y>0.00437</cdr:y>
    </cdr:from>
    <cdr:to>
      <cdr:x>0.71244</cdr:x>
      <cdr:y>0.08752</cdr:y>
    </cdr:to>
    <cdr:sp macro="" textlink="Wykres1!$C$1">
      <cdr:nvSpPr>
        <cdr:cNvPr id="2" name="pole tekstowe 1"/>
        <cdr:cNvSpPr txBox="1"/>
      </cdr:nvSpPr>
      <cdr:spPr>
        <a:xfrm xmlns:a="http://schemas.openxmlformats.org/drawingml/2006/main">
          <a:off x="1009650" y="19022"/>
          <a:ext cx="1562100" cy="3619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19B9BC-C97D-42F2-81F0-891BD2993D76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Wartość nominalna w tys. zł</a:t>
          </a:fld>
          <a:endParaRPr lang="pl-PL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</xdr:row>
      <xdr:rowOff>180975</xdr:rowOff>
    </xdr:from>
    <xdr:to>
      <xdr:col>0</xdr:col>
      <xdr:colOff>3790950</xdr:colOff>
      <xdr:row>33</xdr:row>
      <xdr:rowOff>9525</xdr:rowOff>
    </xdr:to>
    <xdr:graphicFrame macro="">
      <xdr:nvGraphicFramePr>
        <xdr:cNvPr id="2061" name="Wykres 1">
          <a:extLst>
            <a:ext uri="{FF2B5EF4-FFF2-40B4-BE49-F238E27FC236}">
              <a16:creationId xmlns:a16="http://schemas.microsoft.com/office/drawing/2014/main" id="{00000000-0008-0000-0E00-00000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8</xdr:row>
      <xdr:rowOff>180975</xdr:rowOff>
    </xdr:from>
    <xdr:to>
      <xdr:col>0</xdr:col>
      <xdr:colOff>7467600</xdr:colOff>
      <xdr:row>33</xdr:row>
      <xdr:rowOff>9525</xdr:rowOff>
    </xdr:to>
    <xdr:graphicFrame macro="">
      <xdr:nvGraphicFramePr>
        <xdr:cNvPr id="2062" name="Wykres 2">
          <a:extLst>
            <a:ext uri="{FF2B5EF4-FFF2-40B4-BE49-F238E27FC236}">
              <a16:creationId xmlns:a16="http://schemas.microsoft.com/office/drawing/2014/main" id="{00000000-0008-0000-0E00-00000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0.29633</cdr:x>
      <cdr:y>0.00937</cdr:y>
    </cdr:from>
    <cdr:to>
      <cdr:x>0.82285</cdr:x>
      <cdr:y>0.07003</cdr:y>
    </cdr:to>
    <cdr:sp macro="" textlink="Wykres2!$D$1">
      <cdr:nvSpPr>
        <cdr:cNvPr id="3" name="pole tekstowe 1"/>
        <cdr:cNvSpPr txBox="1"/>
      </cdr:nvSpPr>
      <cdr:spPr>
        <a:xfrm xmlns:a="http://schemas.openxmlformats.org/drawingml/2006/main">
          <a:off x="1066801" y="40782"/>
          <a:ext cx="1895475" cy="264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C92A8F7-75D3-409D-B382-28AC34A65AC9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liczbie prowadzonych spraw</a:t>
          </a:fld>
          <a:endParaRPr lang="pl-PL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0.23499</cdr:x>
      <cdr:y>0.0175</cdr:y>
    </cdr:from>
    <cdr:to>
      <cdr:x>0.85482</cdr:x>
      <cdr:y>0.08096</cdr:y>
    </cdr:to>
    <cdr:sp macro="" textlink="Wykres2!$E$1">
      <cdr:nvSpPr>
        <cdr:cNvPr id="2" name="pole tekstowe 1"/>
        <cdr:cNvSpPr txBox="1"/>
      </cdr:nvSpPr>
      <cdr:spPr>
        <a:xfrm xmlns:a="http://schemas.openxmlformats.org/drawingml/2006/main">
          <a:off x="847725" y="76176"/>
          <a:ext cx="2238375" cy="2762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8A277BE-B09B-4B3D-9161-BD242C049372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wartości nominalnej wierzytelności</a:t>
          </a:fld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zcionka-Fira_Sans">
      <a:majorFont>
        <a:latin typeface="Fira Sans"/>
        <a:ea typeface=""/>
        <a:cs typeface=""/>
      </a:majorFont>
      <a:minorFont>
        <a:latin typeface="Fira Sans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workbookViewId="0">
      <selection activeCell="A11" sqref="A11"/>
    </sheetView>
  </sheetViews>
  <sheetFormatPr defaultRowHeight="12"/>
  <cols>
    <col min="1" max="1" width="93.296875" style="19" customWidth="1"/>
    <col min="2" max="6" width="9" style="19"/>
    <col min="7" max="7" width="11.19921875" style="19" customWidth="1"/>
    <col min="8" max="8" width="9.69921875" style="19" customWidth="1"/>
    <col min="9" max="9" width="9" style="19"/>
    <col min="10" max="10" width="9.09765625" style="19" customWidth="1"/>
    <col min="11" max="11" width="11.8984375" style="19" customWidth="1"/>
    <col min="12" max="263" width="9" style="19"/>
    <col min="264" max="264" width="16.59765625" style="19" customWidth="1"/>
    <col min="265" max="265" width="9" style="19"/>
    <col min="266" max="266" width="35.09765625" style="19" customWidth="1"/>
    <col min="267" max="519" width="9" style="19"/>
    <col min="520" max="520" width="16.59765625" style="19" customWidth="1"/>
    <col min="521" max="521" width="9" style="19"/>
    <col min="522" max="522" width="35.09765625" style="19" customWidth="1"/>
    <col min="523" max="775" width="9" style="19"/>
    <col min="776" max="776" width="16.59765625" style="19" customWidth="1"/>
    <col min="777" max="777" width="9" style="19"/>
    <col min="778" max="778" width="35.09765625" style="19" customWidth="1"/>
    <col min="779" max="1031" width="9" style="19"/>
    <col min="1032" max="1032" width="16.59765625" style="19" customWidth="1"/>
    <col min="1033" max="1033" width="9" style="19"/>
    <col min="1034" max="1034" width="35.09765625" style="19" customWidth="1"/>
    <col min="1035" max="1287" width="9" style="19"/>
    <col min="1288" max="1288" width="16.59765625" style="19" customWidth="1"/>
    <col min="1289" max="1289" width="9" style="19"/>
    <col min="1290" max="1290" width="35.09765625" style="19" customWidth="1"/>
    <col min="1291" max="1543" width="9" style="19"/>
    <col min="1544" max="1544" width="16.59765625" style="19" customWidth="1"/>
    <col min="1545" max="1545" width="9" style="19"/>
    <col min="1546" max="1546" width="35.09765625" style="19" customWidth="1"/>
    <col min="1547" max="1799" width="9" style="19"/>
    <col min="1800" max="1800" width="16.59765625" style="19" customWidth="1"/>
    <col min="1801" max="1801" width="9" style="19"/>
    <col min="1802" max="1802" width="35.09765625" style="19" customWidth="1"/>
    <col min="1803" max="2055" width="9" style="19"/>
    <col min="2056" max="2056" width="16.59765625" style="19" customWidth="1"/>
    <col min="2057" max="2057" width="9" style="19"/>
    <col min="2058" max="2058" width="35.09765625" style="19" customWidth="1"/>
    <col min="2059" max="2311" width="9" style="19"/>
    <col min="2312" max="2312" width="16.59765625" style="19" customWidth="1"/>
    <col min="2313" max="2313" width="9" style="19"/>
    <col min="2314" max="2314" width="35.09765625" style="19" customWidth="1"/>
    <col min="2315" max="2567" width="9" style="19"/>
    <col min="2568" max="2568" width="16.59765625" style="19" customWidth="1"/>
    <col min="2569" max="2569" width="9" style="19"/>
    <col min="2570" max="2570" width="35.09765625" style="19" customWidth="1"/>
    <col min="2571" max="2823" width="9" style="19"/>
    <col min="2824" max="2824" width="16.59765625" style="19" customWidth="1"/>
    <col min="2825" max="2825" width="9" style="19"/>
    <col min="2826" max="2826" width="35.09765625" style="19" customWidth="1"/>
    <col min="2827" max="3079" width="9" style="19"/>
    <col min="3080" max="3080" width="16.59765625" style="19" customWidth="1"/>
    <col min="3081" max="3081" width="9" style="19"/>
    <col min="3082" max="3082" width="35.09765625" style="19" customWidth="1"/>
    <col min="3083" max="3335" width="9" style="19"/>
    <col min="3336" max="3336" width="16.59765625" style="19" customWidth="1"/>
    <col min="3337" max="3337" width="9" style="19"/>
    <col min="3338" max="3338" width="35.09765625" style="19" customWidth="1"/>
    <col min="3339" max="3591" width="9" style="19"/>
    <col min="3592" max="3592" width="16.59765625" style="19" customWidth="1"/>
    <col min="3593" max="3593" width="9" style="19"/>
    <col min="3594" max="3594" width="35.09765625" style="19" customWidth="1"/>
    <col min="3595" max="3847" width="9" style="19"/>
    <col min="3848" max="3848" width="16.59765625" style="19" customWidth="1"/>
    <col min="3849" max="3849" width="9" style="19"/>
    <col min="3850" max="3850" width="35.09765625" style="19" customWidth="1"/>
    <col min="3851" max="4103" width="9" style="19"/>
    <col min="4104" max="4104" width="16.59765625" style="19" customWidth="1"/>
    <col min="4105" max="4105" width="9" style="19"/>
    <col min="4106" max="4106" width="35.09765625" style="19" customWidth="1"/>
    <col min="4107" max="4359" width="9" style="19"/>
    <col min="4360" max="4360" width="16.59765625" style="19" customWidth="1"/>
    <col min="4361" max="4361" width="9" style="19"/>
    <col min="4362" max="4362" width="35.09765625" style="19" customWidth="1"/>
    <col min="4363" max="4615" width="9" style="19"/>
    <col min="4616" max="4616" width="16.59765625" style="19" customWidth="1"/>
    <col min="4617" max="4617" width="9" style="19"/>
    <col min="4618" max="4618" width="35.09765625" style="19" customWidth="1"/>
    <col min="4619" max="4871" width="9" style="19"/>
    <col min="4872" max="4872" width="16.59765625" style="19" customWidth="1"/>
    <col min="4873" max="4873" width="9" style="19"/>
    <col min="4874" max="4874" width="35.09765625" style="19" customWidth="1"/>
    <col min="4875" max="5127" width="9" style="19"/>
    <col min="5128" max="5128" width="16.59765625" style="19" customWidth="1"/>
    <col min="5129" max="5129" width="9" style="19"/>
    <col min="5130" max="5130" width="35.09765625" style="19" customWidth="1"/>
    <col min="5131" max="5383" width="9" style="19"/>
    <col min="5384" max="5384" width="16.59765625" style="19" customWidth="1"/>
    <col min="5385" max="5385" width="9" style="19"/>
    <col min="5386" max="5386" width="35.09765625" style="19" customWidth="1"/>
    <col min="5387" max="5639" width="9" style="19"/>
    <col min="5640" max="5640" width="16.59765625" style="19" customWidth="1"/>
    <col min="5641" max="5641" width="9" style="19"/>
    <col min="5642" max="5642" width="35.09765625" style="19" customWidth="1"/>
    <col min="5643" max="5895" width="9" style="19"/>
    <col min="5896" max="5896" width="16.59765625" style="19" customWidth="1"/>
    <col min="5897" max="5897" width="9" style="19"/>
    <col min="5898" max="5898" width="35.09765625" style="19" customWidth="1"/>
    <col min="5899" max="6151" width="9" style="19"/>
    <col min="6152" max="6152" width="16.59765625" style="19" customWidth="1"/>
    <col min="6153" max="6153" width="9" style="19"/>
    <col min="6154" max="6154" width="35.09765625" style="19" customWidth="1"/>
    <col min="6155" max="6407" width="9" style="19"/>
    <col min="6408" max="6408" width="16.59765625" style="19" customWidth="1"/>
    <col min="6409" max="6409" width="9" style="19"/>
    <col min="6410" max="6410" width="35.09765625" style="19" customWidth="1"/>
    <col min="6411" max="6663" width="9" style="19"/>
    <col min="6664" max="6664" width="16.59765625" style="19" customWidth="1"/>
    <col min="6665" max="6665" width="9" style="19"/>
    <col min="6666" max="6666" width="35.09765625" style="19" customWidth="1"/>
    <col min="6667" max="6919" width="9" style="19"/>
    <col min="6920" max="6920" width="16.59765625" style="19" customWidth="1"/>
    <col min="6921" max="6921" width="9" style="19"/>
    <col min="6922" max="6922" width="35.09765625" style="19" customWidth="1"/>
    <col min="6923" max="7175" width="9" style="19"/>
    <col min="7176" max="7176" width="16.59765625" style="19" customWidth="1"/>
    <col min="7177" max="7177" width="9" style="19"/>
    <col min="7178" max="7178" width="35.09765625" style="19" customWidth="1"/>
    <col min="7179" max="7431" width="9" style="19"/>
    <col min="7432" max="7432" width="16.59765625" style="19" customWidth="1"/>
    <col min="7433" max="7433" width="9" style="19"/>
    <col min="7434" max="7434" width="35.09765625" style="19" customWidth="1"/>
    <col min="7435" max="7687" width="9" style="19"/>
    <col min="7688" max="7688" width="16.59765625" style="19" customWidth="1"/>
    <col min="7689" max="7689" width="9" style="19"/>
    <col min="7690" max="7690" width="35.09765625" style="19" customWidth="1"/>
    <col min="7691" max="7943" width="9" style="19"/>
    <col min="7944" max="7944" width="16.59765625" style="19" customWidth="1"/>
    <col min="7945" max="7945" width="9" style="19"/>
    <col min="7946" max="7946" width="35.09765625" style="19" customWidth="1"/>
    <col min="7947" max="8199" width="9" style="19"/>
    <col min="8200" max="8200" width="16.59765625" style="19" customWidth="1"/>
    <col min="8201" max="8201" width="9" style="19"/>
    <col min="8202" max="8202" width="35.09765625" style="19" customWidth="1"/>
    <col min="8203" max="8455" width="9" style="19"/>
    <col min="8456" max="8456" width="16.59765625" style="19" customWidth="1"/>
    <col min="8457" max="8457" width="9" style="19"/>
    <col min="8458" max="8458" width="35.09765625" style="19" customWidth="1"/>
    <col min="8459" max="8711" width="9" style="19"/>
    <col min="8712" max="8712" width="16.59765625" style="19" customWidth="1"/>
    <col min="8713" max="8713" width="9" style="19"/>
    <col min="8714" max="8714" width="35.09765625" style="19" customWidth="1"/>
    <col min="8715" max="8967" width="9" style="19"/>
    <col min="8968" max="8968" width="16.59765625" style="19" customWidth="1"/>
    <col min="8969" max="8969" width="9" style="19"/>
    <col min="8970" max="8970" width="35.09765625" style="19" customWidth="1"/>
    <col min="8971" max="9223" width="9" style="19"/>
    <col min="9224" max="9224" width="16.59765625" style="19" customWidth="1"/>
    <col min="9225" max="9225" width="9" style="19"/>
    <col min="9226" max="9226" width="35.09765625" style="19" customWidth="1"/>
    <col min="9227" max="9479" width="9" style="19"/>
    <col min="9480" max="9480" width="16.59765625" style="19" customWidth="1"/>
    <col min="9481" max="9481" width="9" style="19"/>
    <col min="9482" max="9482" width="35.09765625" style="19" customWidth="1"/>
    <col min="9483" max="9735" width="9" style="19"/>
    <col min="9736" max="9736" width="16.59765625" style="19" customWidth="1"/>
    <col min="9737" max="9737" width="9" style="19"/>
    <col min="9738" max="9738" width="35.09765625" style="19" customWidth="1"/>
    <col min="9739" max="9991" width="9" style="19"/>
    <col min="9992" max="9992" width="16.59765625" style="19" customWidth="1"/>
    <col min="9993" max="9993" width="9" style="19"/>
    <col min="9994" max="9994" width="35.09765625" style="19" customWidth="1"/>
    <col min="9995" max="10247" width="9" style="19"/>
    <col min="10248" max="10248" width="16.59765625" style="19" customWidth="1"/>
    <col min="10249" max="10249" width="9" style="19"/>
    <col min="10250" max="10250" width="35.09765625" style="19" customWidth="1"/>
    <col min="10251" max="10503" width="9" style="19"/>
    <col min="10504" max="10504" width="16.59765625" style="19" customWidth="1"/>
    <col min="10505" max="10505" width="9" style="19"/>
    <col min="10506" max="10506" width="35.09765625" style="19" customWidth="1"/>
    <col min="10507" max="10759" width="9" style="19"/>
    <col min="10760" max="10760" width="16.59765625" style="19" customWidth="1"/>
    <col min="10761" max="10761" width="9" style="19"/>
    <col min="10762" max="10762" width="35.09765625" style="19" customWidth="1"/>
    <col min="10763" max="11015" width="9" style="19"/>
    <col min="11016" max="11016" width="16.59765625" style="19" customWidth="1"/>
    <col min="11017" max="11017" width="9" style="19"/>
    <col min="11018" max="11018" width="35.09765625" style="19" customWidth="1"/>
    <col min="11019" max="11271" width="9" style="19"/>
    <col min="11272" max="11272" width="16.59765625" style="19" customWidth="1"/>
    <col min="11273" max="11273" width="9" style="19"/>
    <col min="11274" max="11274" width="35.09765625" style="19" customWidth="1"/>
    <col min="11275" max="11527" width="9" style="19"/>
    <col min="11528" max="11528" width="16.59765625" style="19" customWidth="1"/>
    <col min="11529" max="11529" width="9" style="19"/>
    <col min="11530" max="11530" width="35.09765625" style="19" customWidth="1"/>
    <col min="11531" max="11783" width="9" style="19"/>
    <col min="11784" max="11784" width="16.59765625" style="19" customWidth="1"/>
    <col min="11785" max="11785" width="9" style="19"/>
    <col min="11786" max="11786" width="35.09765625" style="19" customWidth="1"/>
    <col min="11787" max="12039" width="9" style="19"/>
    <col min="12040" max="12040" width="16.59765625" style="19" customWidth="1"/>
    <col min="12041" max="12041" width="9" style="19"/>
    <col min="12042" max="12042" width="35.09765625" style="19" customWidth="1"/>
    <col min="12043" max="12295" width="9" style="19"/>
    <col min="12296" max="12296" width="16.59765625" style="19" customWidth="1"/>
    <col min="12297" max="12297" width="9" style="19"/>
    <col min="12298" max="12298" width="35.09765625" style="19" customWidth="1"/>
    <col min="12299" max="12551" width="9" style="19"/>
    <col min="12552" max="12552" width="16.59765625" style="19" customWidth="1"/>
    <col min="12553" max="12553" width="9" style="19"/>
    <col min="12554" max="12554" width="35.09765625" style="19" customWidth="1"/>
    <col min="12555" max="12807" width="9" style="19"/>
    <col min="12808" max="12808" width="16.59765625" style="19" customWidth="1"/>
    <col min="12809" max="12809" width="9" style="19"/>
    <col min="12810" max="12810" width="35.09765625" style="19" customWidth="1"/>
    <col min="12811" max="13063" width="9" style="19"/>
    <col min="13064" max="13064" width="16.59765625" style="19" customWidth="1"/>
    <col min="13065" max="13065" width="9" style="19"/>
    <col min="13066" max="13066" width="35.09765625" style="19" customWidth="1"/>
    <col min="13067" max="13319" width="9" style="19"/>
    <col min="13320" max="13320" width="16.59765625" style="19" customWidth="1"/>
    <col min="13321" max="13321" width="9" style="19"/>
    <col min="13322" max="13322" width="35.09765625" style="19" customWidth="1"/>
    <col min="13323" max="13575" width="9" style="19"/>
    <col min="13576" max="13576" width="16.59765625" style="19" customWidth="1"/>
    <col min="13577" max="13577" width="9" style="19"/>
    <col min="13578" max="13578" width="35.09765625" style="19" customWidth="1"/>
    <col min="13579" max="13831" width="9" style="19"/>
    <col min="13832" max="13832" width="16.59765625" style="19" customWidth="1"/>
    <col min="13833" max="13833" width="9" style="19"/>
    <col min="13834" max="13834" width="35.09765625" style="19" customWidth="1"/>
    <col min="13835" max="14087" width="9" style="19"/>
    <col min="14088" max="14088" width="16.59765625" style="19" customWidth="1"/>
    <col min="14089" max="14089" width="9" style="19"/>
    <col min="14090" max="14090" width="35.09765625" style="19" customWidth="1"/>
    <col min="14091" max="14343" width="9" style="19"/>
    <col min="14344" max="14344" width="16.59765625" style="19" customWidth="1"/>
    <col min="14345" max="14345" width="9" style="19"/>
    <col min="14346" max="14346" width="35.09765625" style="19" customWidth="1"/>
    <col min="14347" max="14599" width="9" style="19"/>
    <col min="14600" max="14600" width="16.59765625" style="19" customWidth="1"/>
    <col min="14601" max="14601" width="9" style="19"/>
    <col min="14602" max="14602" width="35.09765625" style="19" customWidth="1"/>
    <col min="14603" max="14855" width="9" style="19"/>
    <col min="14856" max="14856" width="16.59765625" style="19" customWidth="1"/>
    <col min="14857" max="14857" width="9" style="19"/>
    <col min="14858" max="14858" width="35.09765625" style="19" customWidth="1"/>
    <col min="14859" max="15111" width="9" style="19"/>
    <col min="15112" max="15112" width="16.59765625" style="19" customWidth="1"/>
    <col min="15113" max="15113" width="9" style="19"/>
    <col min="15114" max="15114" width="35.09765625" style="19" customWidth="1"/>
    <col min="15115" max="15367" width="9" style="19"/>
    <col min="15368" max="15368" width="16.59765625" style="19" customWidth="1"/>
    <col min="15369" max="15369" width="9" style="19"/>
    <col min="15370" max="15370" width="35.09765625" style="19" customWidth="1"/>
    <col min="15371" max="15623" width="9" style="19"/>
    <col min="15624" max="15624" width="16.59765625" style="19" customWidth="1"/>
    <col min="15625" max="15625" width="9" style="19"/>
    <col min="15626" max="15626" width="35.09765625" style="19" customWidth="1"/>
    <col min="15627" max="15879" width="9" style="19"/>
    <col min="15880" max="15880" width="16.59765625" style="19" customWidth="1"/>
    <col min="15881" max="15881" width="9" style="19"/>
    <col min="15882" max="15882" width="35.09765625" style="19" customWidth="1"/>
    <col min="15883" max="16135" width="9" style="19"/>
    <col min="16136" max="16136" width="16.59765625" style="19" customWidth="1"/>
    <col min="16137" max="16137" width="9" style="19"/>
    <col min="16138" max="16138" width="35.09765625" style="19" customWidth="1"/>
    <col min="16139" max="16384" width="9" style="19"/>
  </cols>
  <sheetData>
    <row r="1" spans="1:19" s="20" customFormat="1" ht="23.4" customHeight="1">
      <c r="A1" s="73" t="s">
        <v>72</v>
      </c>
    </row>
    <row r="2" spans="1:19" s="75" customFormat="1" ht="23.4" customHeight="1">
      <c r="A2" s="76" t="s">
        <v>117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9" s="75" customFormat="1" ht="23.4" customHeight="1">
      <c r="A3" s="76" t="s">
        <v>118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9" s="75" customFormat="1" ht="23.4" customHeight="1">
      <c r="A4" s="76" t="s">
        <v>114</v>
      </c>
      <c r="B4" s="78"/>
      <c r="C4" s="78"/>
      <c r="D4" s="78"/>
      <c r="E4" s="78"/>
      <c r="F4" s="78"/>
      <c r="G4" s="78"/>
      <c r="H4" s="78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1:19" s="75" customFormat="1" ht="23.4" customHeight="1">
      <c r="A5" s="76" t="s">
        <v>119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19" s="75" customFormat="1" ht="23.4" customHeight="1">
      <c r="A6" s="76" t="s">
        <v>116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</row>
    <row r="7" spans="1:19" s="75" customFormat="1" ht="23.4" customHeight="1">
      <c r="A7" s="76" t="s">
        <v>144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</row>
    <row r="8" spans="1:19" s="75" customFormat="1" ht="23.4" customHeight="1">
      <c r="A8" s="76" t="s">
        <v>146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</row>
    <row r="9" spans="1:19" s="75" customFormat="1" ht="23.4" customHeight="1">
      <c r="A9" s="76" t="s">
        <v>148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</row>
    <row r="10" spans="1:19" s="79" customFormat="1" ht="23.4" customHeight="1">
      <c r="A10" s="76" t="s">
        <v>151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</row>
    <row r="11" spans="1:19" s="75" customFormat="1" ht="23.4" customHeight="1">
      <c r="A11" s="76" t="s">
        <v>153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</row>
    <row r="12" spans="1:19" ht="20.100000000000001" customHeight="1">
      <c r="A12" s="46"/>
      <c r="G12" s="23"/>
    </row>
    <row r="13" spans="1:19" ht="20.100000000000001" customHeight="1">
      <c r="A13" s="46"/>
    </row>
    <row r="14" spans="1:19" ht="20.100000000000001" customHeight="1">
      <c r="A14" s="46"/>
    </row>
    <row r="15" spans="1:19" ht="20.100000000000001" customHeight="1">
      <c r="A15" s="46"/>
    </row>
    <row r="16" spans="1:19" ht="20.100000000000001" customHeight="1">
      <c r="A16" s="46"/>
    </row>
    <row r="17" spans="1:8" ht="20.100000000000001" customHeight="1">
      <c r="A17" s="46"/>
    </row>
    <row r="18" spans="1:8" ht="20.100000000000001" customHeight="1">
      <c r="A18" s="46"/>
    </row>
    <row r="19" spans="1:8" ht="20.100000000000001" customHeight="1">
      <c r="A19" s="46"/>
    </row>
    <row r="20" spans="1:8" ht="20.100000000000001" customHeight="1">
      <c r="A20" s="46"/>
    </row>
    <row r="21" spans="1:8" ht="20.100000000000001" customHeight="1">
      <c r="A21" s="46"/>
    </row>
    <row r="22" spans="1:8" ht="20.100000000000001" customHeight="1">
      <c r="A22" s="46"/>
    </row>
    <row r="23" spans="1:8" ht="20.100000000000001" customHeight="1">
      <c r="A23" s="46"/>
    </row>
    <row r="24" spans="1:8" ht="20.100000000000001" customHeight="1">
      <c r="A24" s="46"/>
    </row>
    <row r="25" spans="1:8" ht="30.15" customHeight="1">
      <c r="A25" s="183"/>
      <c r="B25" s="183"/>
      <c r="C25" s="183"/>
      <c r="D25" s="183"/>
      <c r="E25" s="183"/>
      <c r="F25" s="183"/>
      <c r="G25" s="183"/>
      <c r="H25" s="183"/>
    </row>
  </sheetData>
  <mergeCells count="1">
    <mergeCell ref="A25:H25"/>
  </mergeCells>
  <hyperlinks>
    <hyperlink ref="A6:K6" location="'Tabl.11-12'!A1" display="'Tabl.11-12'!A1" xr:uid="{00000000-0004-0000-0000-000001000000}"/>
    <hyperlink ref="A2" location="Tabl.1!A1" display="Table 1. Entities conducting debt collection activity in 2024 according to selected criteria  " xr:uid="{00000000-0004-0000-0000-000002000000}"/>
    <hyperlink ref="A9:J9" location="Tabl.10!A1" display="Tablica 10. Wierzytelności przyjęte do obsługi przez firmę według wierzycieli pierwotnych " xr:uid="{00000000-0004-0000-0000-000003000000}"/>
    <hyperlink ref="A10:R10" location="Tabl.11!A1" display="Tablica 11. Selected balance sheet items of 64 entities conducting debt collection activities 3" xr:uid="{00000000-0004-0000-0000-000006000000}"/>
    <hyperlink ref="A11:G11" location="Tabl.12!A1" display="Tablica 12. Źródła finansowania nabytych wierzytelności " xr:uid="{00000000-0004-0000-0000-000007000000}"/>
    <hyperlink ref="A6" location="Tabl.5!A1" display="Table 5. Number and value of outstanding receivables (at face value) to be serviced" xr:uid="{00000000-0004-0000-0000-00000A000000}"/>
    <hyperlink ref="A5" location="Tabl.4!A1" display="Table 4. Number and value of receivables (at nominal value) accepted for service in 2022" xr:uid="{00000000-0004-0000-0000-00000B000000}"/>
    <hyperlink ref="A3:G3" location="Tabl.2!A1" display=" Table 2. Number of surveyed entities conducting debt collection activity in 2020 by majority shareholder in share capital" xr:uid="{00000000-0004-0000-0000-00000E000000}"/>
    <hyperlink ref="A2:H2" location="'Tabl.1-2'!A1" display="Table 1. Entities conducting debt collection activities by legal forms and scope of activity" xr:uid="{00000000-0004-0000-0000-000011000000}"/>
    <hyperlink ref="A2:R2" location="Tabl.1!A1" display="Table 1. Entities conducting debt collection activities by legal forms and scope of activity" xr:uid="{00000000-0004-0000-0000-000012000000}"/>
    <hyperlink ref="A11" location="Tabl.10!A1" display="Table 10. Selected items of the profit and loss account of 73 entities conducting debt collection activities " xr:uid="{4C076077-4335-467E-8D3D-AE3D81BD5B46}"/>
    <hyperlink ref="A10" location="Tabl.9!A1" display="Table 9. Selected balance sheet items of 73 entities conducting debt collection activities" xr:uid="{B782A4CE-63A3-4BBD-B95F-92E0EF47E4CF}"/>
    <hyperlink ref="A9" location="Tabl.8!A1" display="Table 8. Sources of financing of purchased debts in 2024" xr:uid="{0FAE6BF2-0319-4DCE-85D8-9BB13911E31F}"/>
    <hyperlink ref="A4" location="Tabl.3!A1" display="Tabl.3!A1" xr:uid="{62D55155-1AAA-458E-A4FC-1528060E737D}"/>
    <hyperlink ref="A7" location="Tabl.6!A1" display="Table 6. Number and value of receivables accepted for service by original creditors in 2024" xr:uid="{4D0DD566-8B53-44DD-BD05-7AE3BC00A2ED}"/>
    <hyperlink ref="A8" location="Tabl.7!A1" display="Table 7. Costs assigned and directly related to debt service (court, enforcement and other costs) in 2024" xr:uid="{8E8A424E-2C8B-4874-B0A0-8047704BCB9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46"/>
  <sheetViews>
    <sheetView tabSelected="1" topLeftCell="B1" workbookViewId="0">
      <selection activeCell="B36" sqref="B36"/>
    </sheetView>
  </sheetViews>
  <sheetFormatPr defaultColWidth="9" defaultRowHeight="10.199999999999999"/>
  <cols>
    <col min="1" max="1" width="1.19921875" style="13" hidden="1" customWidth="1"/>
    <col min="2" max="2" width="27.59765625" style="13" customWidth="1"/>
    <col min="3" max="3" width="11.3984375" style="13" customWidth="1"/>
    <col min="4" max="4" width="10.19921875" style="13" customWidth="1"/>
    <col min="5" max="5" width="10.5" style="13" customWidth="1"/>
    <col min="6" max="6" width="11.3984375" style="13" customWidth="1"/>
    <col min="7" max="8" width="10.5" style="13" customWidth="1"/>
    <col min="9" max="16384" width="9" style="13"/>
  </cols>
  <sheetData>
    <row r="1" spans="1:11" s="42" customFormat="1" ht="24.9" customHeight="1">
      <c r="A1" s="42" t="s">
        <v>1</v>
      </c>
      <c r="B1" s="226" t="s">
        <v>149</v>
      </c>
      <c r="C1" s="227"/>
      <c r="D1" s="227"/>
      <c r="E1" s="227"/>
      <c r="F1" s="227"/>
      <c r="G1" s="227"/>
      <c r="H1" s="227"/>
      <c r="J1" s="93" t="s">
        <v>125</v>
      </c>
    </row>
    <row r="2" spans="1:11" ht="42" customHeight="1">
      <c r="A2" s="14"/>
      <c r="B2" s="229" t="s">
        <v>23</v>
      </c>
      <c r="C2" s="230" t="s">
        <v>115</v>
      </c>
      <c r="D2" s="230"/>
      <c r="E2" s="231" t="s">
        <v>155</v>
      </c>
      <c r="F2" s="231"/>
      <c r="G2" s="231" t="s">
        <v>154</v>
      </c>
      <c r="H2" s="232"/>
      <c r="I2" s="34"/>
      <c r="J2" s="34"/>
      <c r="K2" s="34"/>
    </row>
    <row r="3" spans="1:11" s="34" customFormat="1" ht="18.75" customHeight="1">
      <c r="A3" s="35"/>
      <c r="B3" s="229"/>
      <c r="C3" s="172" t="s">
        <v>139</v>
      </c>
      <c r="D3" s="172">
        <v>2024</v>
      </c>
      <c r="E3" s="172" t="s">
        <v>139</v>
      </c>
      <c r="F3" s="172">
        <v>2024</v>
      </c>
      <c r="G3" s="172" t="s">
        <v>139</v>
      </c>
      <c r="H3" s="173">
        <v>2024</v>
      </c>
    </row>
    <row r="4" spans="1:11" ht="15" customHeight="1">
      <c r="A4" s="14"/>
      <c r="B4" s="229"/>
      <c r="C4" s="202" t="s">
        <v>140</v>
      </c>
      <c r="D4" s="233"/>
      <c r="E4" s="233"/>
      <c r="F4" s="233"/>
      <c r="G4" s="233"/>
      <c r="H4" s="234"/>
    </row>
    <row r="5" spans="1:11" s="26" customFormat="1" ht="21" customHeight="1">
      <c r="A5" s="25"/>
      <c r="B5" s="121" t="s">
        <v>56</v>
      </c>
      <c r="C5" s="157">
        <v>11129361</v>
      </c>
      <c r="D5" s="157">
        <v>12292372</v>
      </c>
      <c r="E5" s="157">
        <v>3394780</v>
      </c>
      <c r="F5" s="157">
        <v>3281886</v>
      </c>
      <c r="G5" s="157">
        <v>7734581</v>
      </c>
      <c r="H5" s="178">
        <v>9010486</v>
      </c>
    </row>
    <row r="6" spans="1:11" ht="18" customHeight="1">
      <c r="A6" s="14"/>
      <c r="B6" s="174" t="s">
        <v>57</v>
      </c>
      <c r="C6" s="157">
        <v>60313</v>
      </c>
      <c r="D6" s="157">
        <v>55047</v>
      </c>
      <c r="E6" s="157">
        <v>27735</v>
      </c>
      <c r="F6" s="157">
        <v>29209</v>
      </c>
      <c r="G6" s="157">
        <v>32578</v>
      </c>
      <c r="H6" s="178">
        <v>25838</v>
      </c>
    </row>
    <row r="7" spans="1:11" ht="20.100000000000001" customHeight="1">
      <c r="A7" s="14"/>
      <c r="B7" s="174" t="s">
        <v>100</v>
      </c>
      <c r="C7" s="157">
        <v>125046</v>
      </c>
      <c r="D7" s="157">
        <v>119650</v>
      </c>
      <c r="E7" s="157">
        <v>67760</v>
      </c>
      <c r="F7" s="157">
        <v>69743</v>
      </c>
      <c r="G7" s="157">
        <v>57286</v>
      </c>
      <c r="H7" s="178">
        <v>49907</v>
      </c>
    </row>
    <row r="8" spans="1:11" ht="20.100000000000001" customHeight="1">
      <c r="A8" s="14"/>
      <c r="B8" s="174" t="s">
        <v>49</v>
      </c>
      <c r="C8" s="157">
        <v>343425</v>
      </c>
      <c r="D8" s="157">
        <v>388027</v>
      </c>
      <c r="E8" s="157">
        <v>208220</v>
      </c>
      <c r="F8" s="157">
        <v>254245</v>
      </c>
      <c r="G8" s="157">
        <v>135205</v>
      </c>
      <c r="H8" s="178">
        <v>133782</v>
      </c>
    </row>
    <row r="9" spans="1:11" ht="20.100000000000001" customHeight="1">
      <c r="A9" s="14"/>
      <c r="B9" s="174" t="s">
        <v>101</v>
      </c>
      <c r="C9" s="157">
        <v>10574516</v>
      </c>
      <c r="D9" s="157">
        <v>11695453</v>
      </c>
      <c r="E9" s="157">
        <v>3073596</v>
      </c>
      <c r="F9" s="157">
        <v>2903201</v>
      </c>
      <c r="G9" s="157">
        <v>7500920</v>
      </c>
      <c r="H9" s="178">
        <v>8792252</v>
      </c>
    </row>
    <row r="10" spans="1:11" ht="20.100000000000001" customHeight="1">
      <c r="A10" s="14"/>
      <c r="B10" s="174" t="s">
        <v>58</v>
      </c>
      <c r="C10" s="157">
        <v>26061</v>
      </c>
      <c r="D10" s="157">
        <v>34195</v>
      </c>
      <c r="E10" s="157">
        <v>17469</v>
      </c>
      <c r="F10" s="157">
        <v>25488</v>
      </c>
      <c r="G10" s="157">
        <v>8592</v>
      </c>
      <c r="H10" s="178">
        <v>8707</v>
      </c>
    </row>
    <row r="11" spans="1:11" s="26" customFormat="1" ht="20.100000000000001" customHeight="1">
      <c r="A11" s="25"/>
      <c r="B11" s="121" t="s">
        <v>59</v>
      </c>
      <c r="C11" s="157">
        <v>1563166</v>
      </c>
      <c r="D11" s="157">
        <v>1735311</v>
      </c>
      <c r="E11" s="157">
        <v>601922</v>
      </c>
      <c r="F11" s="157">
        <v>913765</v>
      </c>
      <c r="G11" s="157">
        <v>961244</v>
      </c>
      <c r="H11" s="178">
        <v>821546</v>
      </c>
    </row>
    <row r="12" spans="1:11" ht="19.5" customHeight="1">
      <c r="A12" s="14"/>
      <c r="B12" s="174" t="s">
        <v>50</v>
      </c>
      <c r="C12" s="179">
        <v>18317</v>
      </c>
      <c r="D12" s="179">
        <v>14313</v>
      </c>
      <c r="E12" s="179">
        <v>3679</v>
      </c>
      <c r="F12" s="179">
        <v>4181</v>
      </c>
      <c r="G12" s="179">
        <v>14638</v>
      </c>
      <c r="H12" s="180">
        <v>10132</v>
      </c>
    </row>
    <row r="13" spans="1:11" ht="20.100000000000001" customHeight="1">
      <c r="A13" s="14"/>
      <c r="B13" s="174" t="s">
        <v>60</v>
      </c>
      <c r="C13" s="157">
        <v>498093</v>
      </c>
      <c r="D13" s="157">
        <v>572092</v>
      </c>
      <c r="E13" s="157">
        <v>261020</v>
      </c>
      <c r="F13" s="157">
        <v>291481</v>
      </c>
      <c r="G13" s="157">
        <v>237073</v>
      </c>
      <c r="H13" s="178">
        <v>280611</v>
      </c>
    </row>
    <row r="14" spans="1:11" ht="25.5" customHeight="1">
      <c r="A14" s="14"/>
      <c r="B14" s="174" t="s">
        <v>99</v>
      </c>
      <c r="C14" s="157">
        <v>998606</v>
      </c>
      <c r="D14" s="157">
        <v>1100317</v>
      </c>
      <c r="E14" s="157">
        <v>318762</v>
      </c>
      <c r="F14" s="157">
        <v>601965</v>
      </c>
      <c r="G14" s="157">
        <v>679844</v>
      </c>
      <c r="H14" s="178">
        <v>498352</v>
      </c>
    </row>
    <row r="15" spans="1:11" ht="20.100000000000001" customHeight="1">
      <c r="A15" s="14"/>
      <c r="B15" s="174" t="s">
        <v>61</v>
      </c>
      <c r="C15" s="179">
        <v>48150</v>
      </c>
      <c r="D15" s="179">
        <v>48589</v>
      </c>
      <c r="E15" s="179">
        <v>18461</v>
      </c>
      <c r="F15" s="179">
        <v>16138</v>
      </c>
      <c r="G15" s="179">
        <v>29689</v>
      </c>
      <c r="H15" s="180">
        <v>32451</v>
      </c>
    </row>
    <row r="16" spans="1:11" ht="20.100000000000001" customHeight="1">
      <c r="A16" s="14"/>
      <c r="B16" s="121" t="s">
        <v>62</v>
      </c>
      <c r="C16" s="179" t="s">
        <v>150</v>
      </c>
      <c r="D16" s="179" t="s">
        <v>150</v>
      </c>
      <c r="E16" s="179" t="s">
        <v>150</v>
      </c>
      <c r="F16" s="179" t="s">
        <v>150</v>
      </c>
      <c r="G16" s="179" t="s">
        <v>150</v>
      </c>
      <c r="H16" s="180" t="s">
        <v>150</v>
      </c>
    </row>
    <row r="17" spans="1:8" ht="20.100000000000001" customHeight="1">
      <c r="A17" s="14"/>
      <c r="B17" s="121" t="s">
        <v>55</v>
      </c>
      <c r="C17" s="179" t="s">
        <v>150</v>
      </c>
      <c r="D17" s="179" t="s">
        <v>150</v>
      </c>
      <c r="E17" s="179" t="s">
        <v>150</v>
      </c>
      <c r="F17" s="179" t="s">
        <v>150</v>
      </c>
      <c r="G17" s="179" t="s">
        <v>150</v>
      </c>
      <c r="H17" s="180" t="s">
        <v>150</v>
      </c>
    </row>
    <row r="18" spans="1:8" ht="20.100000000000001" customHeight="1">
      <c r="A18" s="14"/>
      <c r="B18" s="175" t="s">
        <v>63</v>
      </c>
      <c r="C18" s="157">
        <v>12693723</v>
      </c>
      <c r="D18" s="157">
        <v>14033309</v>
      </c>
      <c r="E18" s="157">
        <v>3997898</v>
      </c>
      <c r="F18" s="157">
        <v>4201277</v>
      </c>
      <c r="G18" s="157">
        <v>8695825</v>
      </c>
      <c r="H18" s="178">
        <v>9832032</v>
      </c>
    </row>
    <row r="19" spans="1:8" s="26" customFormat="1" ht="20.100000000000001" customHeight="1">
      <c r="A19" s="25"/>
      <c r="B19" s="121" t="s">
        <v>97</v>
      </c>
      <c r="C19" s="157">
        <v>5782547</v>
      </c>
      <c r="D19" s="157">
        <v>6619317</v>
      </c>
      <c r="E19" s="157">
        <v>1514718</v>
      </c>
      <c r="F19" s="157">
        <v>1608606</v>
      </c>
      <c r="G19" s="157">
        <v>4267829</v>
      </c>
      <c r="H19" s="178">
        <v>5010711</v>
      </c>
    </row>
    <row r="20" spans="1:8" ht="20.100000000000001" customHeight="1">
      <c r="A20" s="14"/>
      <c r="B20" s="174" t="s">
        <v>51</v>
      </c>
      <c r="C20" s="157">
        <v>344792</v>
      </c>
      <c r="D20" s="157">
        <v>368995</v>
      </c>
      <c r="E20" s="157">
        <v>225738</v>
      </c>
      <c r="F20" s="157">
        <v>249495</v>
      </c>
      <c r="G20" s="157">
        <v>119054</v>
      </c>
      <c r="H20" s="178">
        <v>119500</v>
      </c>
    </row>
    <row r="21" spans="1:8" ht="20.100000000000001" customHeight="1">
      <c r="A21" s="14"/>
      <c r="B21" s="174" t="s">
        <v>52</v>
      </c>
      <c r="C21" s="157">
        <v>821285</v>
      </c>
      <c r="D21" s="157">
        <v>913212</v>
      </c>
      <c r="E21" s="157">
        <v>139716</v>
      </c>
      <c r="F21" s="157">
        <v>158393</v>
      </c>
      <c r="G21" s="157">
        <v>681569</v>
      </c>
      <c r="H21" s="178">
        <v>754819</v>
      </c>
    </row>
    <row r="22" spans="1:8" s="34" customFormat="1" ht="21" customHeight="1">
      <c r="A22" s="35"/>
      <c r="B22" s="174" t="s">
        <v>64</v>
      </c>
      <c r="C22" s="179">
        <v>31268</v>
      </c>
      <c r="D22" s="179">
        <v>-20249</v>
      </c>
      <c r="E22" s="179">
        <v>29040</v>
      </c>
      <c r="F22" s="179">
        <v>-23589</v>
      </c>
      <c r="G22" s="179">
        <v>2228</v>
      </c>
      <c r="H22" s="180">
        <v>3340</v>
      </c>
    </row>
    <row r="23" spans="1:8" ht="20.100000000000001" customHeight="1">
      <c r="A23" s="14"/>
      <c r="B23" s="174" t="s">
        <v>53</v>
      </c>
      <c r="C23" s="179">
        <v>199684</v>
      </c>
      <c r="D23" s="179">
        <v>247670</v>
      </c>
      <c r="E23" s="179">
        <v>65238</v>
      </c>
      <c r="F23" s="179">
        <v>117872</v>
      </c>
      <c r="G23" s="179">
        <v>134446</v>
      </c>
      <c r="H23" s="180">
        <v>129798</v>
      </c>
    </row>
    <row r="24" spans="1:8" s="65" customFormat="1" ht="20.100000000000001" customHeight="1">
      <c r="A24" s="64"/>
      <c r="B24" s="174" t="s">
        <v>94</v>
      </c>
      <c r="C24" s="157">
        <v>3001352</v>
      </c>
      <c r="D24" s="157">
        <v>3651202</v>
      </c>
      <c r="E24" s="157">
        <v>745438</v>
      </c>
      <c r="F24" s="157">
        <v>769022</v>
      </c>
      <c r="G24" s="157">
        <v>2255914</v>
      </c>
      <c r="H24" s="178">
        <v>2882180</v>
      </c>
    </row>
    <row r="25" spans="1:8" ht="20.100000000000001" customHeight="1">
      <c r="A25" s="14"/>
      <c r="B25" s="174" t="s">
        <v>65</v>
      </c>
      <c r="C25" s="157">
        <v>1392104</v>
      </c>
      <c r="D25" s="157">
        <v>1473726</v>
      </c>
      <c r="E25" s="157">
        <v>316808</v>
      </c>
      <c r="F25" s="157">
        <v>346924</v>
      </c>
      <c r="G25" s="157">
        <v>1075296</v>
      </c>
      <c r="H25" s="178">
        <v>1126802</v>
      </c>
    </row>
    <row r="26" spans="1:8" ht="23.4" customHeight="1">
      <c r="A26" s="14"/>
      <c r="B26" s="176" t="s">
        <v>66</v>
      </c>
      <c r="C26" s="157">
        <v>-7938</v>
      </c>
      <c r="D26" s="157">
        <v>-15239</v>
      </c>
      <c r="E26" s="157">
        <v>-7260</v>
      </c>
      <c r="F26" s="157">
        <v>-9511</v>
      </c>
      <c r="G26" s="157">
        <v>-678</v>
      </c>
      <c r="H26" s="178">
        <v>-5728</v>
      </c>
    </row>
    <row r="27" spans="1:8" ht="20.100000000000001" customHeight="1">
      <c r="A27" s="14"/>
      <c r="B27" s="121" t="s">
        <v>67</v>
      </c>
      <c r="C27" s="157">
        <v>6911176</v>
      </c>
      <c r="D27" s="157">
        <v>7413992</v>
      </c>
      <c r="E27" s="157">
        <v>2483180</v>
      </c>
      <c r="F27" s="157">
        <v>2592671</v>
      </c>
      <c r="G27" s="157">
        <v>4427996</v>
      </c>
      <c r="H27" s="178">
        <v>4821321</v>
      </c>
    </row>
    <row r="28" spans="1:8" ht="20.100000000000001" customHeight="1">
      <c r="A28" s="14"/>
      <c r="B28" s="174" t="s">
        <v>68</v>
      </c>
      <c r="C28" s="157">
        <v>485035</v>
      </c>
      <c r="D28" s="157">
        <v>405888</v>
      </c>
      <c r="E28" s="157">
        <v>183111</v>
      </c>
      <c r="F28" s="157">
        <v>212391</v>
      </c>
      <c r="G28" s="157">
        <v>301924</v>
      </c>
      <c r="H28" s="178">
        <v>193497</v>
      </c>
    </row>
    <row r="29" spans="1:8" ht="20.100000000000001" customHeight="1">
      <c r="A29" s="14"/>
      <c r="B29" s="174" t="s">
        <v>71</v>
      </c>
      <c r="C29" s="157">
        <v>4788475</v>
      </c>
      <c r="D29" s="157">
        <v>5307416</v>
      </c>
      <c r="E29" s="157">
        <v>1439414</v>
      </c>
      <c r="F29" s="157">
        <v>1402043</v>
      </c>
      <c r="G29" s="157">
        <v>3349061</v>
      </c>
      <c r="H29" s="178">
        <v>3905373</v>
      </c>
    </row>
    <row r="30" spans="1:8" ht="20.100000000000001" customHeight="1">
      <c r="A30" s="14"/>
      <c r="B30" s="174" t="s">
        <v>69</v>
      </c>
      <c r="C30" s="157">
        <v>1128331</v>
      </c>
      <c r="D30" s="157">
        <v>1122105</v>
      </c>
      <c r="E30" s="157">
        <v>573483</v>
      </c>
      <c r="F30" s="157">
        <v>616624</v>
      </c>
      <c r="G30" s="157">
        <v>554848</v>
      </c>
      <c r="H30" s="178">
        <v>505481</v>
      </c>
    </row>
    <row r="31" spans="1:8" ht="20.100000000000001" customHeight="1">
      <c r="A31" s="14"/>
      <c r="B31" s="174" t="s">
        <v>70</v>
      </c>
      <c r="C31" s="157">
        <v>509335</v>
      </c>
      <c r="D31" s="157">
        <v>578583</v>
      </c>
      <c r="E31" s="157">
        <v>287172</v>
      </c>
      <c r="F31" s="157">
        <v>361613</v>
      </c>
      <c r="G31" s="157">
        <v>222163</v>
      </c>
      <c r="H31" s="178">
        <v>216970</v>
      </c>
    </row>
    <row r="32" spans="1:8" ht="16.95" customHeight="1">
      <c r="A32" s="14"/>
      <c r="B32" s="177" t="s">
        <v>54</v>
      </c>
      <c r="C32" s="159">
        <v>12693723</v>
      </c>
      <c r="D32" s="159">
        <v>14033309</v>
      </c>
      <c r="E32" s="159">
        <v>3997898</v>
      </c>
      <c r="F32" s="159">
        <v>4201277</v>
      </c>
      <c r="G32" s="159">
        <v>8695825</v>
      </c>
      <c r="H32" s="160">
        <v>9832032</v>
      </c>
    </row>
    <row r="33" spans="1:8" ht="14.1" customHeight="1">
      <c r="A33" s="14"/>
      <c r="B33" s="3"/>
      <c r="C33" s="16"/>
      <c r="D33" s="16"/>
      <c r="E33" s="16"/>
      <c r="F33" s="16"/>
      <c r="G33" s="16"/>
      <c r="H33" s="16"/>
    </row>
    <row r="34" spans="1:8" s="29" customFormat="1" ht="15.9" customHeight="1">
      <c r="B34" s="235" t="s">
        <v>95</v>
      </c>
      <c r="C34" s="235"/>
      <c r="D34" s="235"/>
      <c r="E34" s="235"/>
      <c r="F34" s="235"/>
      <c r="G34" s="235"/>
      <c r="H34" s="235"/>
    </row>
    <row r="35" spans="1:8" s="69" customFormat="1" ht="32.1" customHeight="1">
      <c r="B35" s="228" t="s">
        <v>124</v>
      </c>
      <c r="C35" s="228"/>
      <c r="D35" s="228"/>
      <c r="E35" s="228"/>
      <c r="F35" s="228"/>
      <c r="G35" s="228"/>
      <c r="H35" s="228"/>
    </row>
    <row r="36" spans="1:8">
      <c r="B36" s="70"/>
    </row>
    <row r="37" spans="1:8">
      <c r="B37" s="14"/>
      <c r="D37" s="15"/>
    </row>
    <row r="38" spans="1:8">
      <c r="D38" s="15"/>
    </row>
    <row r="39" spans="1:8">
      <c r="D39" s="15"/>
    </row>
    <row r="40" spans="1:8">
      <c r="C40" s="15"/>
      <c r="D40" s="15"/>
      <c r="E40" s="15"/>
    </row>
    <row r="41" spans="1:8">
      <c r="C41" s="15"/>
      <c r="D41" s="15"/>
      <c r="E41" s="15"/>
    </row>
    <row r="42" spans="1:8">
      <c r="D42" s="15"/>
    </row>
    <row r="43" spans="1:8">
      <c r="D43" s="15"/>
    </row>
    <row r="44" spans="1:8">
      <c r="D44" s="15"/>
    </row>
    <row r="45" spans="1:8">
      <c r="D45" s="15"/>
    </row>
    <row r="46" spans="1:8">
      <c r="D46" s="15"/>
    </row>
  </sheetData>
  <mergeCells count="8">
    <mergeCell ref="B1:H1"/>
    <mergeCell ref="B35:H35"/>
    <mergeCell ref="B2:B4"/>
    <mergeCell ref="C2:D2"/>
    <mergeCell ref="E2:F2"/>
    <mergeCell ref="G2:H2"/>
    <mergeCell ref="C4:H4"/>
    <mergeCell ref="B34:H34"/>
  </mergeCells>
  <hyperlinks>
    <hyperlink ref="J1" location="'List of tables'!A1" display="Return to list of tables" xr:uid="{E86B5E18-67A1-493A-B043-7962CE3C9EBA}"/>
  </hyperlinks>
  <pageMargins left="0.7" right="0.7" top="0.75" bottom="0.75" header="0.3" footer="0.3"/>
  <pageSetup paperSize="9" scale="8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9"/>
  <sheetViews>
    <sheetView topLeftCell="B1" workbookViewId="0">
      <selection activeCell="C2" sqref="C2:H2"/>
    </sheetView>
  </sheetViews>
  <sheetFormatPr defaultColWidth="9" defaultRowHeight="10.199999999999999"/>
  <cols>
    <col min="1" max="1" width="1.19921875" style="13" hidden="1" customWidth="1"/>
    <col min="2" max="2" width="22.59765625" style="13" customWidth="1"/>
    <col min="3" max="8" width="10.5" style="13" customWidth="1"/>
    <col min="9" max="16384" width="9" style="13"/>
  </cols>
  <sheetData>
    <row r="1" spans="1:10" s="68" customFormat="1" ht="24.9" customHeight="1">
      <c r="A1" s="61" t="s">
        <v>1</v>
      </c>
      <c r="B1" s="236" t="s">
        <v>152</v>
      </c>
      <c r="C1" s="236"/>
      <c r="D1" s="236"/>
      <c r="E1" s="236"/>
      <c r="F1" s="236"/>
      <c r="G1" s="236"/>
      <c r="H1" s="236"/>
      <c r="J1" s="93" t="s">
        <v>125</v>
      </c>
    </row>
    <row r="2" spans="1:10" ht="45" customHeight="1">
      <c r="A2" s="14"/>
      <c r="B2" s="238" t="s">
        <v>23</v>
      </c>
      <c r="C2" s="230" t="s">
        <v>115</v>
      </c>
      <c r="D2" s="230"/>
      <c r="E2" s="231" t="s">
        <v>155</v>
      </c>
      <c r="F2" s="231"/>
      <c r="G2" s="231" t="s">
        <v>154</v>
      </c>
      <c r="H2" s="232"/>
      <c r="I2" s="34"/>
    </row>
    <row r="3" spans="1:10" s="24" customFormat="1" ht="20.25" customHeight="1">
      <c r="A3" s="27"/>
      <c r="B3" s="238"/>
      <c r="C3" s="181" t="s">
        <v>141</v>
      </c>
      <c r="D3" s="181">
        <v>2024</v>
      </c>
      <c r="E3" s="181" t="s">
        <v>141</v>
      </c>
      <c r="F3" s="181">
        <v>2024</v>
      </c>
      <c r="G3" s="181" t="s">
        <v>141</v>
      </c>
      <c r="H3" s="182">
        <v>2024</v>
      </c>
    </row>
    <row r="4" spans="1:10" ht="16.95" customHeight="1">
      <c r="A4" s="14"/>
      <c r="B4" s="238"/>
      <c r="C4" s="239" t="s">
        <v>142</v>
      </c>
      <c r="D4" s="240"/>
      <c r="E4" s="240"/>
      <c r="F4" s="240"/>
      <c r="G4" s="240"/>
      <c r="H4" s="241"/>
    </row>
    <row r="5" spans="1:10" s="26" customFormat="1" ht="20.100000000000001" customHeight="1">
      <c r="A5" s="25"/>
      <c r="B5" s="156" t="s">
        <v>39</v>
      </c>
      <c r="C5" s="157">
        <v>3737308</v>
      </c>
      <c r="D5" s="157">
        <v>3712715</v>
      </c>
      <c r="E5" s="157">
        <v>1655094</v>
      </c>
      <c r="F5" s="157">
        <v>1536897</v>
      </c>
      <c r="G5" s="157">
        <v>2082214</v>
      </c>
      <c r="H5" s="178">
        <v>2175818</v>
      </c>
      <c r="I5" s="34"/>
    </row>
    <row r="6" spans="1:10" ht="20.100000000000001" customHeight="1">
      <c r="A6" s="14"/>
      <c r="B6" s="85" t="s">
        <v>40</v>
      </c>
      <c r="C6" s="157">
        <v>1489704</v>
      </c>
      <c r="D6" s="157">
        <v>1787849</v>
      </c>
      <c r="E6" s="157">
        <v>875284</v>
      </c>
      <c r="F6" s="157">
        <v>971533</v>
      </c>
      <c r="G6" s="157">
        <v>614420</v>
      </c>
      <c r="H6" s="178">
        <v>816316</v>
      </c>
    </row>
    <row r="7" spans="1:10" ht="20.100000000000001" customHeight="1">
      <c r="A7" s="14"/>
      <c r="B7" s="85" t="s">
        <v>41</v>
      </c>
      <c r="C7" s="157">
        <v>201766</v>
      </c>
      <c r="D7" s="157">
        <v>246978</v>
      </c>
      <c r="E7" s="157">
        <v>183015</v>
      </c>
      <c r="F7" s="157">
        <v>227668</v>
      </c>
      <c r="G7" s="157">
        <v>18751</v>
      </c>
      <c r="H7" s="178">
        <v>19310</v>
      </c>
    </row>
    <row r="8" spans="1:10" ht="20.100000000000001" customHeight="1">
      <c r="A8" s="14"/>
      <c r="B8" s="85" t="s">
        <v>42</v>
      </c>
      <c r="C8" s="157">
        <v>2045838</v>
      </c>
      <c r="D8" s="157">
        <v>1677888</v>
      </c>
      <c r="E8" s="157">
        <v>596795</v>
      </c>
      <c r="F8" s="157">
        <v>337696</v>
      </c>
      <c r="G8" s="157">
        <v>1449043</v>
      </c>
      <c r="H8" s="178">
        <v>1340192</v>
      </c>
    </row>
    <row r="9" spans="1:10" s="26" customFormat="1" ht="20.100000000000001" customHeight="1">
      <c r="A9" s="25"/>
      <c r="B9" s="156" t="s">
        <v>43</v>
      </c>
      <c r="C9" s="157">
        <v>2247030</v>
      </c>
      <c r="D9" s="157">
        <v>2281069</v>
      </c>
      <c r="E9" s="157">
        <v>1295314</v>
      </c>
      <c r="F9" s="157">
        <v>1170309</v>
      </c>
      <c r="G9" s="157">
        <v>951716</v>
      </c>
      <c r="H9" s="178">
        <v>1110760</v>
      </c>
    </row>
    <row r="10" spans="1:10" s="24" customFormat="1" ht="20.100000000000001" customHeight="1">
      <c r="A10" s="27"/>
      <c r="B10" s="85" t="s">
        <v>44</v>
      </c>
      <c r="C10" s="157">
        <v>1682337</v>
      </c>
      <c r="D10" s="157">
        <v>1732905</v>
      </c>
      <c r="E10" s="157">
        <v>980971</v>
      </c>
      <c r="F10" s="157">
        <v>958972</v>
      </c>
      <c r="G10" s="157">
        <v>701366</v>
      </c>
      <c r="H10" s="178">
        <v>773933</v>
      </c>
    </row>
    <row r="11" spans="1:10" ht="20.100000000000001" customHeight="1">
      <c r="A11" s="14"/>
      <c r="B11" s="85" t="s">
        <v>45</v>
      </c>
      <c r="C11" s="157">
        <v>51729</v>
      </c>
      <c r="D11" s="157">
        <v>51203</v>
      </c>
      <c r="E11" s="157">
        <v>39241</v>
      </c>
      <c r="F11" s="157">
        <v>37698</v>
      </c>
      <c r="G11" s="157">
        <v>12488</v>
      </c>
      <c r="H11" s="178">
        <v>13505</v>
      </c>
    </row>
    <row r="12" spans="1:10" ht="20.100000000000001" customHeight="1">
      <c r="A12" s="14"/>
      <c r="B12" s="85" t="s">
        <v>46</v>
      </c>
      <c r="C12" s="157">
        <v>512964</v>
      </c>
      <c r="D12" s="157">
        <v>496961</v>
      </c>
      <c r="E12" s="157">
        <v>275102</v>
      </c>
      <c r="F12" s="157">
        <v>173639</v>
      </c>
      <c r="G12" s="157">
        <v>237862</v>
      </c>
      <c r="H12" s="178">
        <v>323322</v>
      </c>
    </row>
    <row r="13" spans="1:10" s="26" customFormat="1" ht="20.100000000000001" customHeight="1">
      <c r="A13" s="25"/>
      <c r="B13" s="83" t="s">
        <v>48</v>
      </c>
      <c r="C13" s="157">
        <v>1490334</v>
      </c>
      <c r="D13" s="157">
        <v>1431644</v>
      </c>
      <c r="E13" s="157">
        <v>359834</v>
      </c>
      <c r="F13" s="157">
        <v>366586</v>
      </c>
      <c r="G13" s="157">
        <v>1130500</v>
      </c>
      <c r="H13" s="178">
        <v>1065058</v>
      </c>
    </row>
    <row r="14" spans="1:10" s="26" customFormat="1" ht="20.100000000000001" customHeight="1">
      <c r="A14" s="25"/>
      <c r="B14" s="170" t="s">
        <v>47</v>
      </c>
      <c r="C14" s="159">
        <v>1392104</v>
      </c>
      <c r="D14" s="159">
        <v>1473726</v>
      </c>
      <c r="E14" s="159">
        <v>316808</v>
      </c>
      <c r="F14" s="159">
        <v>346924</v>
      </c>
      <c r="G14" s="159">
        <v>1075296</v>
      </c>
      <c r="H14" s="160">
        <v>1126802</v>
      </c>
    </row>
    <row r="15" spans="1:10" ht="14.1" customHeight="1"/>
    <row r="16" spans="1:10" s="43" customFormat="1" ht="15.9" customHeight="1">
      <c r="B16" s="235" t="s">
        <v>95</v>
      </c>
      <c r="C16" s="235"/>
      <c r="D16" s="235"/>
      <c r="E16" s="235"/>
      <c r="F16" s="235"/>
      <c r="G16" s="235"/>
      <c r="H16" s="235"/>
    </row>
    <row r="17" spans="2:8" s="24" customFormat="1" ht="32.1" customHeight="1">
      <c r="B17" s="237" t="s">
        <v>123</v>
      </c>
      <c r="C17" s="237"/>
      <c r="D17" s="237"/>
      <c r="E17" s="237"/>
      <c r="F17" s="237"/>
      <c r="G17" s="237"/>
      <c r="H17" s="237"/>
    </row>
    <row r="18" spans="2:8" s="71" customFormat="1">
      <c r="B18" s="72"/>
    </row>
    <row r="19" spans="2:8" hidden="1"/>
  </sheetData>
  <mergeCells count="8">
    <mergeCell ref="B1:H1"/>
    <mergeCell ref="B16:H16"/>
    <mergeCell ref="B17:H17"/>
    <mergeCell ref="C2:D2"/>
    <mergeCell ref="E2:F2"/>
    <mergeCell ref="G2:H2"/>
    <mergeCell ref="B2:B4"/>
    <mergeCell ref="C4:H4"/>
  </mergeCells>
  <hyperlinks>
    <hyperlink ref="J1" location="'List of tables'!A1" display="Return to list of tables" xr:uid="{799F3681-962C-48C0-84C9-591E85E46388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9"/>
  <sheetViews>
    <sheetView workbookViewId="0">
      <selection activeCell="A39" sqref="A39"/>
    </sheetView>
  </sheetViews>
  <sheetFormatPr defaultRowHeight="13.8"/>
  <cols>
    <col min="1" max="1" width="99.5" style="5" customWidth="1"/>
    <col min="2" max="2" width="21.5" style="8" customWidth="1"/>
    <col min="3" max="3" width="18.19921875" style="11" bestFit="1" customWidth="1"/>
  </cols>
  <sheetData>
    <row r="1" spans="1:4">
      <c r="A1" s="4" t="s">
        <v>10</v>
      </c>
      <c r="B1" s="9" t="s">
        <v>2</v>
      </c>
      <c r="C1" s="10" t="s">
        <v>18</v>
      </c>
      <c r="D1" s="1"/>
    </row>
    <row r="2" spans="1:4">
      <c r="A2" s="6" t="s">
        <v>13</v>
      </c>
      <c r="B2" s="8">
        <f>8657099+964497</f>
        <v>9621596</v>
      </c>
      <c r="C2" s="8">
        <f>13903906+11974759+8848734+5491023</f>
        <v>40218422</v>
      </c>
    </row>
    <row r="3" spans="1:4">
      <c r="A3" s="6" t="s">
        <v>4</v>
      </c>
      <c r="C3" s="8">
        <f>3314494+3259776+2111324+143291</f>
        <v>8828885</v>
      </c>
    </row>
    <row r="4" spans="1:4">
      <c r="A4" s="12" t="s">
        <v>17</v>
      </c>
      <c r="B4" s="8">
        <f>4267001+4390098</f>
        <v>8657099</v>
      </c>
      <c r="C4" s="8">
        <f>13903906+11974759</f>
        <v>25878665</v>
      </c>
    </row>
    <row r="5" spans="1:4">
      <c r="A5" s="12" t="s">
        <v>16</v>
      </c>
      <c r="B5" s="8">
        <f>906787+57710</f>
        <v>964497</v>
      </c>
      <c r="C5" s="8">
        <f>8848734+5491023</f>
        <v>14339757</v>
      </c>
    </row>
    <row r="6" spans="1:4">
      <c r="A6" s="12" t="s">
        <v>14</v>
      </c>
      <c r="C6" s="8"/>
    </row>
    <row r="7" spans="1:4">
      <c r="A7" s="12" t="s">
        <v>15</v>
      </c>
      <c r="C7" s="8"/>
    </row>
    <row r="8" spans="1:4">
      <c r="A8" s="7" t="s">
        <v>7</v>
      </c>
      <c r="C8" s="8">
        <f>3314494+3259776</f>
        <v>6574270</v>
      </c>
    </row>
    <row r="9" spans="1:4">
      <c r="A9" s="7" t="s">
        <v>8</v>
      </c>
      <c r="C9" s="8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7"/>
  <sheetViews>
    <sheetView workbookViewId="0">
      <selection activeCell="B17" sqref="B17"/>
    </sheetView>
  </sheetViews>
  <sheetFormatPr defaultRowHeight="13.8"/>
  <cols>
    <col min="1" max="1" width="99.5" style="5" customWidth="1"/>
    <col min="2" max="2" width="21.5" style="8" customWidth="1"/>
    <col min="3" max="3" width="11.59765625" style="11" bestFit="1" customWidth="1"/>
    <col min="4" max="4" width="14.69921875" bestFit="1" customWidth="1"/>
    <col min="5" max="5" width="11.8984375" bestFit="1" customWidth="1"/>
  </cols>
  <sheetData>
    <row r="1" spans="1:5">
      <c r="A1" s="4" t="s">
        <v>10</v>
      </c>
      <c r="B1" s="9" t="s">
        <v>2</v>
      </c>
      <c r="C1" s="10" t="s">
        <v>9</v>
      </c>
      <c r="D1" s="9" t="s">
        <v>11</v>
      </c>
      <c r="E1" s="10" t="s">
        <v>12</v>
      </c>
    </row>
    <row r="2" spans="1:5">
      <c r="A2" s="6" t="s">
        <v>3</v>
      </c>
      <c r="B2" s="8">
        <f>8657099+964497</f>
        <v>9621596</v>
      </c>
      <c r="C2" s="8">
        <f>13903906+11974759+8848734+5491023</f>
        <v>40218422</v>
      </c>
    </row>
    <row r="3" spans="1:5">
      <c r="A3" s="6" t="s">
        <v>4</v>
      </c>
      <c r="C3" s="8">
        <f>3314494+3259776+2111324+143291</f>
        <v>8828885</v>
      </c>
    </row>
    <row r="4" spans="1:5">
      <c r="A4" s="12" t="s">
        <v>5</v>
      </c>
      <c r="B4" s="8">
        <f>4267001+4390098</f>
        <v>8657099</v>
      </c>
      <c r="C4" s="8">
        <f>13903906+11974759</f>
        <v>25878665</v>
      </c>
      <c r="D4" s="2">
        <f>B4/B2</f>
        <v>0.89975706733061744</v>
      </c>
      <c r="E4" s="2">
        <f>C4/C2</f>
        <v>0.64345301762460994</v>
      </c>
    </row>
    <row r="5" spans="1:5">
      <c r="A5" s="12" t="s">
        <v>6</v>
      </c>
      <c r="B5" s="8">
        <f>906787+57710</f>
        <v>964497</v>
      </c>
      <c r="C5" s="8">
        <f>8848734+5491023</f>
        <v>14339757</v>
      </c>
      <c r="D5" s="2">
        <f>B5/B2</f>
        <v>0.1002429326693825</v>
      </c>
      <c r="E5" s="2">
        <f>C5/C2</f>
        <v>0.35654698237539006</v>
      </c>
    </row>
    <row r="6" spans="1:5" hidden="1">
      <c r="A6" s="7" t="s">
        <v>7</v>
      </c>
      <c r="C6" s="8">
        <f>3314494+3259776</f>
        <v>6574270</v>
      </c>
    </row>
    <row r="7" spans="1:5" hidden="1">
      <c r="A7" s="7" t="s">
        <v>8</v>
      </c>
      <c r="C7" s="8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"/>
  <sheetViews>
    <sheetView topLeftCell="B1" workbookViewId="0">
      <selection activeCell="E1" sqref="E1"/>
    </sheetView>
  </sheetViews>
  <sheetFormatPr defaultColWidth="9" defaultRowHeight="14.4"/>
  <cols>
    <col min="1" max="1" width="1.3984375" style="23" hidden="1" customWidth="1"/>
    <col min="2" max="2" width="51" style="23" customWidth="1"/>
    <col min="3" max="3" width="21.8984375" style="23" customWidth="1"/>
    <col min="4" max="16384" width="9" style="23"/>
  </cols>
  <sheetData>
    <row r="1" spans="2:5" s="66" customFormat="1" ht="24.9" customHeight="1">
      <c r="B1" s="184" t="s">
        <v>120</v>
      </c>
      <c r="C1" s="184"/>
      <c r="E1" s="93" t="s">
        <v>125</v>
      </c>
    </row>
    <row r="2" spans="2:5" ht="19.95" customHeight="1">
      <c r="B2" s="81" t="s">
        <v>23</v>
      </c>
      <c r="C2" s="82" t="s">
        <v>30</v>
      </c>
    </row>
    <row r="3" spans="2:5" ht="19.95" customHeight="1">
      <c r="B3" s="83" t="s">
        <v>37</v>
      </c>
      <c r="C3" s="84">
        <v>89</v>
      </c>
    </row>
    <row r="4" spans="2:5" s="63" customFormat="1" ht="19.95" customHeight="1">
      <c r="B4" s="85" t="s">
        <v>98</v>
      </c>
      <c r="C4" s="86">
        <v>59</v>
      </c>
    </row>
    <row r="5" spans="2:5" s="63" customFormat="1" ht="19.95" customHeight="1">
      <c r="B5" s="87" t="s">
        <v>31</v>
      </c>
      <c r="C5" s="86">
        <v>25</v>
      </c>
    </row>
    <row r="6" spans="2:5" s="63" customFormat="1" ht="19.95" customHeight="1">
      <c r="B6" s="87" t="s">
        <v>32</v>
      </c>
      <c r="C6" s="86">
        <v>5</v>
      </c>
    </row>
    <row r="7" spans="2:5" ht="19.95" customHeight="1">
      <c r="B7" s="88" t="s">
        <v>33</v>
      </c>
      <c r="C7" s="89">
        <v>23</v>
      </c>
    </row>
    <row r="8" spans="2:5" ht="19.95" customHeight="1">
      <c r="B8" s="87" t="s">
        <v>34</v>
      </c>
      <c r="C8" s="89">
        <v>6</v>
      </c>
    </row>
    <row r="9" spans="2:5" ht="19.95" customHeight="1">
      <c r="B9" s="87" t="s">
        <v>35</v>
      </c>
      <c r="C9" s="90">
        <v>12</v>
      </c>
    </row>
    <row r="10" spans="2:5" ht="19.95" customHeight="1">
      <c r="B10" s="87" t="s">
        <v>36</v>
      </c>
      <c r="C10" s="90">
        <v>5</v>
      </c>
    </row>
    <row r="11" spans="2:5" ht="19.95" customHeight="1">
      <c r="B11" s="91" t="s">
        <v>20</v>
      </c>
      <c r="C11" s="92">
        <v>85</v>
      </c>
      <c r="D11" s="32"/>
    </row>
  </sheetData>
  <mergeCells count="1">
    <mergeCell ref="B1:C1"/>
  </mergeCells>
  <hyperlinks>
    <hyperlink ref="E1" location="'List of tables'!A1" display="Return to list of tables" xr:uid="{F17D7CB0-1CCF-45D6-B9AE-8A394508EC14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topLeftCell="B1" workbookViewId="0">
      <selection activeCell="I1" sqref="I1"/>
    </sheetView>
  </sheetViews>
  <sheetFormatPr defaultColWidth="9" defaultRowHeight="13.8"/>
  <cols>
    <col min="1" max="1" width="1.3984375" style="17" hidden="1" customWidth="1"/>
    <col min="2" max="2" width="34.19921875" style="17" customWidth="1"/>
    <col min="3" max="4" width="11.3984375" style="17" customWidth="1"/>
    <col min="5" max="5" width="13.09765625" style="17" customWidth="1"/>
    <col min="6" max="6" width="13.19921875" style="17" customWidth="1"/>
    <col min="7" max="7" width="11.19921875" style="17" customWidth="1"/>
    <col min="8" max="16384" width="9" style="17"/>
  </cols>
  <sheetData>
    <row r="1" spans="2:9" ht="24.9" customHeight="1">
      <c r="B1" s="184" t="s">
        <v>118</v>
      </c>
      <c r="C1" s="184"/>
      <c r="D1" s="184"/>
      <c r="E1" s="184"/>
      <c r="F1" s="184"/>
      <c r="G1" s="184"/>
      <c r="I1" s="93" t="s">
        <v>125</v>
      </c>
    </row>
    <row r="2" spans="2:9">
      <c r="B2" s="185" t="s">
        <v>23</v>
      </c>
      <c r="C2" s="188" t="s">
        <v>103</v>
      </c>
      <c r="D2" s="191" t="s">
        <v>104</v>
      </c>
      <c r="E2" s="191"/>
      <c r="F2" s="191"/>
      <c r="G2" s="192" t="s">
        <v>105</v>
      </c>
    </row>
    <row r="3" spans="2:9">
      <c r="B3" s="186"/>
      <c r="C3" s="189"/>
      <c r="D3" s="195" t="s">
        <v>24</v>
      </c>
      <c r="E3" s="197" t="s">
        <v>106</v>
      </c>
      <c r="F3" s="197" t="s">
        <v>107</v>
      </c>
      <c r="G3" s="193"/>
    </row>
    <row r="4" spans="2:9" ht="39.6" customHeight="1">
      <c r="B4" s="187"/>
      <c r="C4" s="190"/>
      <c r="D4" s="196"/>
      <c r="E4" s="198"/>
      <c r="F4" s="198"/>
      <c r="G4" s="194"/>
    </row>
    <row r="5" spans="2:9" ht="16.95" customHeight="1">
      <c r="B5" s="83" t="s">
        <v>22</v>
      </c>
      <c r="C5" s="94">
        <v>89</v>
      </c>
      <c r="D5" s="95">
        <v>1</v>
      </c>
      <c r="E5" s="94">
        <v>6</v>
      </c>
      <c r="F5" s="94">
        <v>82</v>
      </c>
      <c r="G5" s="96">
        <v>23</v>
      </c>
    </row>
    <row r="6" spans="2:9" ht="16.95" customHeight="1">
      <c r="B6" s="83" t="s">
        <v>108</v>
      </c>
      <c r="C6" s="95">
        <v>20</v>
      </c>
      <c r="D6" s="95" t="s">
        <v>113</v>
      </c>
      <c r="E6" s="95">
        <v>3</v>
      </c>
      <c r="F6" s="95">
        <v>17</v>
      </c>
      <c r="G6" s="97">
        <v>10</v>
      </c>
    </row>
    <row r="7" spans="2:9" ht="16.95" customHeight="1">
      <c r="B7" s="87" t="s">
        <v>109</v>
      </c>
      <c r="C7" s="95">
        <v>16</v>
      </c>
      <c r="D7" s="95" t="s">
        <v>113</v>
      </c>
      <c r="E7" s="95">
        <v>1</v>
      </c>
      <c r="F7" s="95">
        <v>15</v>
      </c>
      <c r="G7" s="97">
        <v>7</v>
      </c>
    </row>
    <row r="8" spans="2:9" ht="16.95" customHeight="1">
      <c r="B8" s="87" t="s">
        <v>110</v>
      </c>
      <c r="C8" s="95">
        <v>4</v>
      </c>
      <c r="D8" s="95" t="s">
        <v>113</v>
      </c>
      <c r="E8" s="95">
        <v>2</v>
      </c>
      <c r="F8" s="95">
        <v>2</v>
      </c>
      <c r="G8" s="97">
        <v>3</v>
      </c>
    </row>
    <row r="9" spans="2:9" ht="16.95" customHeight="1">
      <c r="B9" s="83" t="s">
        <v>111</v>
      </c>
      <c r="C9" s="95">
        <v>50</v>
      </c>
      <c r="D9" s="95">
        <v>1</v>
      </c>
      <c r="E9" s="95">
        <v>3</v>
      </c>
      <c r="F9" s="95">
        <v>46</v>
      </c>
      <c r="G9" s="97">
        <v>12</v>
      </c>
    </row>
    <row r="10" spans="2:9" ht="16.95" customHeight="1">
      <c r="B10" s="87" t="s">
        <v>109</v>
      </c>
      <c r="C10" s="95">
        <v>38</v>
      </c>
      <c r="D10" s="95" t="s">
        <v>113</v>
      </c>
      <c r="E10" s="95">
        <v>1</v>
      </c>
      <c r="F10" s="95">
        <v>37</v>
      </c>
      <c r="G10" s="97">
        <v>5</v>
      </c>
    </row>
    <row r="11" spans="2:9" ht="16.95" customHeight="1">
      <c r="B11" s="87" t="s">
        <v>110</v>
      </c>
      <c r="C11" s="95">
        <v>12</v>
      </c>
      <c r="D11" s="95">
        <v>1</v>
      </c>
      <c r="E11" s="95">
        <v>2</v>
      </c>
      <c r="F11" s="95">
        <v>9</v>
      </c>
      <c r="G11" s="97">
        <v>7</v>
      </c>
    </row>
    <row r="12" spans="2:9" ht="16.95" customHeight="1">
      <c r="B12" s="83" t="s">
        <v>112</v>
      </c>
      <c r="C12" s="95">
        <v>19</v>
      </c>
      <c r="D12" s="95" t="s">
        <v>113</v>
      </c>
      <c r="E12" s="95" t="s">
        <v>113</v>
      </c>
      <c r="F12" s="95">
        <v>19</v>
      </c>
      <c r="G12" s="97">
        <v>1</v>
      </c>
    </row>
    <row r="13" spans="2:9" ht="16.95" customHeight="1">
      <c r="B13" s="87" t="s">
        <v>109</v>
      </c>
      <c r="C13" s="95">
        <v>18</v>
      </c>
      <c r="D13" s="95" t="s">
        <v>113</v>
      </c>
      <c r="E13" s="95" t="s">
        <v>113</v>
      </c>
      <c r="F13" s="98">
        <v>18</v>
      </c>
      <c r="G13" s="97" t="s">
        <v>113</v>
      </c>
    </row>
    <row r="14" spans="2:9" ht="16.95" customHeight="1">
      <c r="B14" s="99" t="s">
        <v>110</v>
      </c>
      <c r="C14" s="100">
        <v>1</v>
      </c>
      <c r="D14" s="100" t="s">
        <v>113</v>
      </c>
      <c r="E14" s="100" t="s">
        <v>113</v>
      </c>
      <c r="F14" s="100">
        <v>1</v>
      </c>
      <c r="G14" s="101">
        <v>1</v>
      </c>
    </row>
  </sheetData>
  <mergeCells count="8">
    <mergeCell ref="B1:G1"/>
    <mergeCell ref="B2:B4"/>
    <mergeCell ref="C2:C4"/>
    <mergeCell ref="D2:F2"/>
    <mergeCell ref="G2:G4"/>
    <mergeCell ref="D3:D4"/>
    <mergeCell ref="E3:E4"/>
    <mergeCell ref="F3:F4"/>
  </mergeCells>
  <hyperlinks>
    <hyperlink ref="I1" location="'List of tables'!A1" display="Return to list of tables" xr:uid="{77A660AD-6209-4D53-9CA0-667CCD436A9D}"/>
  </hyperlinks>
  <pageMargins left="0.59055118110236227" right="0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"/>
  <sheetViews>
    <sheetView topLeftCell="B1" workbookViewId="0">
      <selection activeCell="H1" sqref="H1"/>
    </sheetView>
  </sheetViews>
  <sheetFormatPr defaultColWidth="9" defaultRowHeight="13.8"/>
  <cols>
    <col min="1" max="1" width="1.3984375" style="17" hidden="1" customWidth="1"/>
    <col min="2" max="2" width="31.59765625" style="17" customWidth="1"/>
    <col min="3" max="3" width="12.3984375" style="17" customWidth="1"/>
    <col min="4" max="4" width="12.69921875" style="17" customWidth="1"/>
    <col min="5" max="5" width="11.59765625" style="17" customWidth="1"/>
    <col min="6" max="6" width="11.8984375" style="17" customWidth="1"/>
    <col min="7" max="16384" width="9" style="17"/>
  </cols>
  <sheetData>
    <row r="1" spans="1:8" s="21" customFormat="1" ht="24.9" customHeight="1">
      <c r="A1" s="21" t="s">
        <v>0</v>
      </c>
      <c r="B1" s="199" t="s">
        <v>126</v>
      </c>
      <c r="C1" s="200"/>
      <c r="D1" s="200"/>
      <c r="E1" s="200"/>
      <c r="F1" s="200"/>
      <c r="H1" s="93" t="s">
        <v>125</v>
      </c>
    </row>
    <row r="2" spans="1:8" s="20" customFormat="1" ht="19.95" customHeight="1">
      <c r="B2" s="102" t="s">
        <v>121</v>
      </c>
      <c r="C2" s="103"/>
      <c r="D2" s="104"/>
      <c r="E2" s="104"/>
      <c r="F2" s="104"/>
      <c r="G2" s="21"/>
    </row>
    <row r="3" spans="1:8" s="19" customFormat="1" ht="27" customHeight="1">
      <c r="A3" s="18"/>
      <c r="B3" s="201" t="s">
        <v>26</v>
      </c>
      <c r="C3" s="202" t="s">
        <v>22</v>
      </c>
      <c r="D3" s="202" t="s">
        <v>21</v>
      </c>
      <c r="E3" s="202"/>
      <c r="F3" s="203"/>
    </row>
    <row r="4" spans="1:8" s="19" customFormat="1" ht="52.5" customHeight="1">
      <c r="A4" s="18"/>
      <c r="B4" s="201"/>
      <c r="C4" s="204"/>
      <c r="D4" s="105" t="s">
        <v>28</v>
      </c>
      <c r="E4" s="105" t="s">
        <v>27</v>
      </c>
      <c r="F4" s="106" t="s">
        <v>29</v>
      </c>
      <c r="G4" s="37"/>
    </row>
    <row r="5" spans="1:8" s="19" customFormat="1" ht="26.1" customHeight="1">
      <c r="A5" s="18"/>
      <c r="B5" s="205" t="s">
        <v>19</v>
      </c>
      <c r="C5" s="205"/>
      <c r="D5" s="205"/>
      <c r="E5" s="205"/>
      <c r="F5" s="205"/>
      <c r="G5" s="38"/>
    </row>
    <row r="6" spans="1:8" s="19" customFormat="1" ht="35.25" customHeight="1">
      <c r="A6" s="18"/>
      <c r="B6" s="107" t="s">
        <v>96</v>
      </c>
      <c r="C6" s="108">
        <v>6093</v>
      </c>
      <c r="D6" s="108">
        <v>3475</v>
      </c>
      <c r="E6" s="108">
        <v>2352</v>
      </c>
      <c r="F6" s="109">
        <v>266</v>
      </c>
      <c r="G6" s="38"/>
    </row>
    <row r="7" spans="1:8" s="19" customFormat="1" ht="36" customHeight="1">
      <c r="A7" s="18"/>
      <c r="B7" s="107" t="s">
        <v>25</v>
      </c>
      <c r="C7" s="110">
        <v>412</v>
      </c>
      <c r="D7" s="108">
        <v>276</v>
      </c>
      <c r="E7" s="108">
        <v>85</v>
      </c>
      <c r="F7" s="111">
        <v>51</v>
      </c>
      <c r="G7" s="22"/>
    </row>
    <row r="8" spans="1:8" s="19" customFormat="1" ht="26.1" customHeight="1">
      <c r="A8" s="18"/>
      <c r="B8" s="112" t="s">
        <v>73</v>
      </c>
      <c r="C8" s="113">
        <v>296</v>
      </c>
      <c r="D8" s="113">
        <v>69</v>
      </c>
      <c r="E8" s="113">
        <v>203</v>
      </c>
      <c r="F8" s="114">
        <v>24</v>
      </c>
      <c r="G8" s="22"/>
    </row>
    <row r="9" spans="1:8" s="19" customFormat="1" ht="24.75" customHeight="1">
      <c r="B9" s="18"/>
      <c r="C9" s="30"/>
      <c r="D9" s="30"/>
      <c r="E9" s="30"/>
      <c r="F9" s="30"/>
    </row>
    <row r="11" spans="1:8" ht="14.4">
      <c r="C11" s="62"/>
    </row>
  </sheetData>
  <mergeCells count="5">
    <mergeCell ref="B1:F1"/>
    <mergeCell ref="B3:B4"/>
    <mergeCell ref="D3:F3"/>
    <mergeCell ref="C3:C4"/>
    <mergeCell ref="B5:F5"/>
  </mergeCells>
  <hyperlinks>
    <hyperlink ref="H1" location="'List of tables'!A1" display="Return to list of tables" xr:uid="{A8BD47A7-BE57-4F08-AFBB-15D2FD743917}"/>
  </hyperlinks>
  <pageMargins left="0.5118110236220472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workbookViewId="0">
      <selection activeCell="E7" sqref="E7"/>
    </sheetView>
  </sheetViews>
  <sheetFormatPr defaultColWidth="9" defaultRowHeight="12"/>
  <cols>
    <col min="1" max="1" width="37.296875" style="19" customWidth="1"/>
    <col min="2" max="2" width="13.19921875" style="19" customWidth="1"/>
    <col min="3" max="3" width="14" style="19" customWidth="1"/>
    <col min="4" max="4" width="13.19921875" style="19" customWidth="1"/>
    <col min="5" max="16384" width="9" style="19"/>
  </cols>
  <sheetData>
    <row r="1" spans="1:7" ht="24.9" customHeight="1">
      <c r="A1" s="199" t="s">
        <v>119</v>
      </c>
      <c r="B1" s="199"/>
      <c r="C1" s="199"/>
      <c r="D1" s="199"/>
      <c r="F1" s="93" t="s">
        <v>125</v>
      </c>
    </row>
    <row r="2" spans="1:7" ht="42.75" customHeight="1">
      <c r="A2" s="115" t="s">
        <v>23</v>
      </c>
      <c r="B2" s="116" t="s">
        <v>22</v>
      </c>
      <c r="C2" s="116" t="s">
        <v>127</v>
      </c>
      <c r="D2" s="117" t="s">
        <v>128</v>
      </c>
      <c r="E2" s="56"/>
      <c r="F2" s="18"/>
      <c r="G2" s="18"/>
    </row>
    <row r="3" spans="1:7" ht="18.75" customHeight="1">
      <c r="A3" s="210" t="s">
        <v>38</v>
      </c>
      <c r="B3" s="211"/>
      <c r="C3" s="211"/>
      <c r="D3" s="212"/>
      <c r="E3" s="47"/>
      <c r="F3" s="47"/>
      <c r="G3" s="47"/>
    </row>
    <row r="4" spans="1:7" s="33" customFormat="1" ht="40.950000000000003" customHeight="1">
      <c r="A4" s="118" t="s">
        <v>129</v>
      </c>
      <c r="B4" s="119">
        <v>1424425</v>
      </c>
      <c r="C4" s="119">
        <v>1390668</v>
      </c>
      <c r="D4" s="132">
        <v>33757</v>
      </c>
      <c r="E4" s="48"/>
      <c r="F4" s="48"/>
      <c r="G4" s="48"/>
    </row>
    <row r="5" spans="1:7" ht="25.5" customHeight="1">
      <c r="A5" s="121" t="s">
        <v>74</v>
      </c>
      <c r="B5" s="133">
        <v>1050502</v>
      </c>
      <c r="C5" s="108">
        <v>1048222</v>
      </c>
      <c r="D5" s="111">
        <v>2280</v>
      </c>
      <c r="E5" s="36"/>
    </row>
    <row r="6" spans="1:7" ht="25.5" customHeight="1">
      <c r="A6" s="121" t="s">
        <v>75</v>
      </c>
      <c r="B6" s="122">
        <v>299988</v>
      </c>
      <c r="C6" s="108">
        <v>298261</v>
      </c>
      <c r="D6" s="111">
        <v>1727</v>
      </c>
      <c r="E6" s="36"/>
    </row>
    <row r="7" spans="1:7" ht="28.95" customHeight="1">
      <c r="A7" s="123" t="s">
        <v>130</v>
      </c>
      <c r="B7" s="124">
        <v>8779129</v>
      </c>
      <c r="C7" s="125">
        <v>7896217</v>
      </c>
      <c r="D7" s="134">
        <v>882912</v>
      </c>
      <c r="E7" s="36"/>
    </row>
    <row r="8" spans="1:7" ht="23.25" customHeight="1">
      <c r="A8" s="126" t="s">
        <v>76</v>
      </c>
      <c r="B8" s="135">
        <v>236536</v>
      </c>
      <c r="C8" s="108">
        <v>234251</v>
      </c>
      <c r="D8" s="111">
        <v>2285</v>
      </c>
      <c r="E8" s="49"/>
      <c r="F8" s="18"/>
      <c r="G8" s="18"/>
    </row>
    <row r="9" spans="1:7" s="29" customFormat="1" ht="28.95" customHeight="1">
      <c r="A9" s="207" t="s">
        <v>131</v>
      </c>
      <c r="B9" s="208"/>
      <c r="C9" s="208"/>
      <c r="D9" s="209"/>
      <c r="E9" s="57"/>
      <c r="F9" s="57"/>
      <c r="G9" s="57"/>
    </row>
    <row r="10" spans="1:7" s="33" customFormat="1" ht="39.6" customHeight="1">
      <c r="A10" s="118" t="s">
        <v>129</v>
      </c>
      <c r="B10" s="127">
        <v>14842334</v>
      </c>
      <c r="C10" s="127">
        <v>11085353</v>
      </c>
      <c r="D10" s="132">
        <v>3756981</v>
      </c>
      <c r="E10" s="50"/>
      <c r="F10" s="48"/>
      <c r="G10" s="48"/>
    </row>
    <row r="11" spans="1:7" s="32" customFormat="1" ht="22.5" customHeight="1">
      <c r="A11" s="121" t="s">
        <v>74</v>
      </c>
      <c r="B11" s="133">
        <v>10331578</v>
      </c>
      <c r="C11" s="108">
        <v>9063430</v>
      </c>
      <c r="D11" s="111">
        <v>1268148</v>
      </c>
      <c r="E11" s="40"/>
    </row>
    <row r="12" spans="1:7" s="32" customFormat="1" ht="19.5" customHeight="1">
      <c r="A12" s="121" t="s">
        <v>75</v>
      </c>
      <c r="B12" s="127">
        <v>875417</v>
      </c>
      <c r="C12" s="108">
        <v>767739</v>
      </c>
      <c r="D12" s="111">
        <v>107678</v>
      </c>
      <c r="E12" s="40"/>
    </row>
    <row r="13" spans="1:7" ht="31.95" customHeight="1">
      <c r="A13" s="123" t="s">
        <v>130</v>
      </c>
      <c r="B13" s="128">
        <v>33574028</v>
      </c>
      <c r="C13" s="129">
        <v>23466190</v>
      </c>
      <c r="D13" s="136">
        <v>10107838</v>
      </c>
    </row>
    <row r="14" spans="1:7" ht="22.5" customHeight="1">
      <c r="A14" s="130" t="s">
        <v>76</v>
      </c>
      <c r="B14" s="131">
        <v>3094979</v>
      </c>
      <c r="C14" s="113">
        <v>2201753</v>
      </c>
      <c r="D14" s="114">
        <v>893226</v>
      </c>
    </row>
    <row r="15" spans="1:7" ht="14.1" customHeight="1">
      <c r="A15" s="59"/>
      <c r="B15" s="67"/>
      <c r="C15" s="60"/>
      <c r="D15" s="60"/>
    </row>
    <row r="16" spans="1:7" s="20" customFormat="1" ht="15.9" customHeight="1">
      <c r="A16" s="213" t="s">
        <v>77</v>
      </c>
      <c r="B16" s="213"/>
      <c r="C16" s="213"/>
      <c r="D16" s="213"/>
      <c r="E16" s="68"/>
      <c r="F16" s="68"/>
      <c r="G16" s="68"/>
    </row>
    <row r="17" spans="1:7" ht="32.1" customHeight="1">
      <c r="A17" s="206" t="s">
        <v>78</v>
      </c>
      <c r="B17" s="206"/>
      <c r="C17" s="206"/>
      <c r="D17" s="206"/>
      <c r="E17" s="58"/>
      <c r="F17" s="58"/>
      <c r="G17" s="58"/>
    </row>
    <row r="18" spans="1:7" ht="32.1" customHeight="1">
      <c r="A18" s="206" t="s">
        <v>79</v>
      </c>
      <c r="B18" s="206"/>
      <c r="C18" s="206"/>
      <c r="D18" s="206"/>
      <c r="E18" s="58"/>
      <c r="F18" s="58"/>
      <c r="G18" s="58"/>
    </row>
    <row r="19" spans="1:7">
      <c r="C19" s="22"/>
      <c r="D19" s="22"/>
    </row>
    <row r="20" spans="1:7" s="43" customFormat="1">
      <c r="E20" s="45"/>
    </row>
    <row r="21" spans="1:7" s="43" customFormat="1">
      <c r="E21" s="45"/>
    </row>
  </sheetData>
  <mergeCells count="6">
    <mergeCell ref="A18:D18"/>
    <mergeCell ref="A9:D9"/>
    <mergeCell ref="A3:D3"/>
    <mergeCell ref="A1:D1"/>
    <mergeCell ref="A17:D17"/>
    <mergeCell ref="A16:D16"/>
  </mergeCells>
  <hyperlinks>
    <hyperlink ref="F1" location="'List of tables'!A1" display="Return to list of tables" xr:uid="{7F37D29C-4778-484B-87CA-8F8C726ABDCF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9"/>
  <sheetViews>
    <sheetView workbookViewId="0">
      <selection activeCell="H9" sqref="H9"/>
    </sheetView>
  </sheetViews>
  <sheetFormatPr defaultColWidth="9" defaultRowHeight="12"/>
  <cols>
    <col min="1" max="1" width="37.8984375" style="19" customWidth="1"/>
    <col min="2" max="2" width="14.69921875" style="19" customWidth="1"/>
    <col min="3" max="3" width="15.19921875" style="19" customWidth="1"/>
    <col min="4" max="4" width="14.69921875" style="19" customWidth="1"/>
    <col min="5" max="16384" width="9" style="19"/>
  </cols>
  <sheetData>
    <row r="1" spans="1:7" s="20" customFormat="1" ht="24.9" customHeight="1">
      <c r="A1" s="199" t="s">
        <v>116</v>
      </c>
      <c r="B1" s="199"/>
      <c r="C1" s="199"/>
      <c r="D1" s="199"/>
      <c r="F1" s="93" t="s">
        <v>125</v>
      </c>
    </row>
    <row r="2" spans="1:7" s="32" customFormat="1" ht="20.100000000000001" customHeight="1">
      <c r="A2" s="102" t="s">
        <v>122</v>
      </c>
      <c r="B2" s="137"/>
      <c r="C2" s="137"/>
      <c r="D2" s="138"/>
    </row>
    <row r="3" spans="1:7" ht="42.75" customHeight="1">
      <c r="A3" s="115" t="s">
        <v>23</v>
      </c>
      <c r="B3" s="116" t="s">
        <v>22</v>
      </c>
      <c r="C3" s="116" t="s">
        <v>127</v>
      </c>
      <c r="D3" s="117" t="s">
        <v>128</v>
      </c>
      <c r="E3" s="47"/>
    </row>
    <row r="4" spans="1:7" ht="18.75" customHeight="1">
      <c r="A4" s="210" t="s">
        <v>38</v>
      </c>
      <c r="B4" s="211"/>
      <c r="C4" s="211"/>
      <c r="D4" s="212"/>
      <c r="E4" s="47"/>
      <c r="F4" s="47"/>
      <c r="G4" s="47"/>
    </row>
    <row r="5" spans="1:7" s="33" customFormat="1" ht="40.200000000000003" customHeight="1">
      <c r="A5" s="118" t="s">
        <v>129</v>
      </c>
      <c r="B5" s="127">
        <v>18901566</v>
      </c>
      <c r="C5" s="119">
        <v>17476294</v>
      </c>
      <c r="D5" s="120">
        <v>1425272</v>
      </c>
      <c r="E5" s="48"/>
      <c r="F5" s="48"/>
      <c r="G5" s="48"/>
    </row>
    <row r="6" spans="1:7" ht="25.5" customHeight="1">
      <c r="A6" s="121" t="s">
        <v>74</v>
      </c>
      <c r="B6" s="108">
        <v>12657797</v>
      </c>
      <c r="C6" s="108">
        <v>11620402</v>
      </c>
      <c r="D6" s="111">
        <v>1037395</v>
      </c>
      <c r="E6" s="36"/>
    </row>
    <row r="7" spans="1:7" ht="25.5" customHeight="1">
      <c r="A7" s="121" t="s">
        <v>75</v>
      </c>
      <c r="B7" s="127">
        <v>4543348</v>
      </c>
      <c r="C7" s="108">
        <v>4237009</v>
      </c>
      <c r="D7" s="111">
        <v>306339</v>
      </c>
      <c r="E7" s="36"/>
    </row>
    <row r="8" spans="1:7" ht="30" customHeight="1">
      <c r="A8" s="123" t="s">
        <v>132</v>
      </c>
      <c r="B8" s="127">
        <v>2354861</v>
      </c>
      <c r="C8" s="139">
        <v>1885350</v>
      </c>
      <c r="D8" s="134">
        <v>469511</v>
      </c>
      <c r="E8" s="36"/>
    </row>
    <row r="9" spans="1:7" ht="23.25" customHeight="1">
      <c r="A9" s="126" t="s">
        <v>76</v>
      </c>
      <c r="B9" s="127">
        <v>1605704</v>
      </c>
      <c r="C9" s="108">
        <v>1257620</v>
      </c>
      <c r="D9" s="111">
        <v>348084</v>
      </c>
      <c r="E9" s="49"/>
      <c r="F9" s="18"/>
      <c r="G9" s="18"/>
    </row>
    <row r="10" spans="1:7" s="29" customFormat="1" ht="27.6" customHeight="1">
      <c r="A10" s="207" t="s">
        <v>133</v>
      </c>
      <c r="B10" s="208"/>
      <c r="C10" s="208"/>
      <c r="D10" s="209"/>
      <c r="E10" s="57"/>
      <c r="F10" s="57"/>
      <c r="G10" s="57"/>
    </row>
    <row r="11" spans="1:7" s="33" customFormat="1" ht="39.6" customHeight="1">
      <c r="A11" s="118" t="s">
        <v>129</v>
      </c>
      <c r="B11" s="127">
        <v>208697435</v>
      </c>
      <c r="C11" s="127">
        <v>162586598</v>
      </c>
      <c r="D11" s="132">
        <v>46110837</v>
      </c>
      <c r="E11" s="50"/>
      <c r="F11" s="48"/>
      <c r="G11" s="48"/>
    </row>
    <row r="12" spans="1:7" s="32" customFormat="1" ht="22.5" customHeight="1">
      <c r="A12" s="121" t="s">
        <v>74</v>
      </c>
      <c r="B12" s="132">
        <v>163066400</v>
      </c>
      <c r="C12" s="108">
        <v>124233025</v>
      </c>
      <c r="D12" s="111">
        <v>38833375</v>
      </c>
      <c r="E12" s="40"/>
    </row>
    <row r="13" spans="1:7" s="32" customFormat="1" ht="19.5" customHeight="1">
      <c r="A13" s="121" t="s">
        <v>75</v>
      </c>
      <c r="B13" s="127">
        <v>18677663</v>
      </c>
      <c r="C13" s="108">
        <v>13973681</v>
      </c>
      <c r="D13" s="111">
        <v>4703982</v>
      </c>
      <c r="E13" s="40"/>
    </row>
    <row r="14" spans="1:7" ht="28.2" customHeight="1">
      <c r="A14" s="123" t="s">
        <v>132</v>
      </c>
      <c r="B14" s="128">
        <v>14502970</v>
      </c>
      <c r="C14" s="129">
        <v>8102784</v>
      </c>
      <c r="D14" s="136">
        <v>6400186</v>
      </c>
    </row>
    <row r="15" spans="1:7" ht="27" customHeight="1">
      <c r="A15" s="130" t="s">
        <v>76</v>
      </c>
      <c r="B15" s="141">
        <v>14888931</v>
      </c>
      <c r="C15" s="113">
        <v>11149512</v>
      </c>
      <c r="D15" s="114">
        <v>3739419</v>
      </c>
    </row>
    <row r="16" spans="1:7" ht="15" customHeight="1">
      <c r="A16" s="59"/>
      <c r="B16" s="31"/>
      <c r="C16" s="60"/>
      <c r="D16" s="60"/>
    </row>
    <row r="17" spans="1:7" ht="32.1" customHeight="1">
      <c r="A17" s="206" t="s">
        <v>78</v>
      </c>
      <c r="B17" s="206"/>
      <c r="C17" s="206"/>
      <c r="D17" s="206"/>
      <c r="E17" s="58"/>
      <c r="F17" s="58"/>
      <c r="G17" s="58"/>
    </row>
    <row r="18" spans="1:7" ht="32.1" customHeight="1">
      <c r="A18" s="206" t="s">
        <v>79</v>
      </c>
      <c r="B18" s="206"/>
      <c r="C18" s="206"/>
      <c r="D18" s="206"/>
      <c r="E18" s="58"/>
      <c r="F18" s="58"/>
      <c r="G18" s="58"/>
    </row>
    <row r="19" spans="1:7">
      <c r="C19" s="22"/>
      <c r="D19" s="22"/>
    </row>
  </sheetData>
  <mergeCells count="5">
    <mergeCell ref="A1:D1"/>
    <mergeCell ref="A4:D4"/>
    <mergeCell ref="A10:D10"/>
    <mergeCell ref="A17:D17"/>
    <mergeCell ref="A18:D18"/>
  </mergeCells>
  <hyperlinks>
    <hyperlink ref="F1" location="'List of tables'!A1" display="Return to list of tables" xr:uid="{EA0FB291-A446-4ED1-AA62-087E616EF20A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3"/>
  <sheetViews>
    <sheetView topLeftCell="A4" workbookViewId="0">
      <selection activeCell="G11" sqref="G11"/>
    </sheetView>
  </sheetViews>
  <sheetFormatPr defaultColWidth="9" defaultRowHeight="14.4"/>
  <cols>
    <col min="1" max="1" width="41.796875" style="28" customWidth="1"/>
    <col min="2" max="2" width="13.69921875" style="28" customWidth="1"/>
    <col min="3" max="3" width="14.5" style="28" customWidth="1"/>
    <col min="4" max="4" width="14.69921875" style="28" customWidth="1"/>
    <col min="5" max="16384" width="9" style="23"/>
  </cols>
  <sheetData>
    <row r="1" spans="1:6" s="32" customFormat="1" ht="24.9" customHeight="1">
      <c r="A1" s="214" t="s">
        <v>143</v>
      </c>
      <c r="B1" s="214"/>
      <c r="C1" s="214"/>
      <c r="D1" s="214"/>
      <c r="F1" s="93" t="s">
        <v>125</v>
      </c>
    </row>
    <row r="2" spans="1:6" s="19" customFormat="1" ht="31.5" customHeight="1">
      <c r="A2" s="144" t="s">
        <v>23</v>
      </c>
      <c r="B2" s="145" t="s">
        <v>22</v>
      </c>
      <c r="C2" s="145" t="s">
        <v>134</v>
      </c>
      <c r="D2" s="82" t="s">
        <v>135</v>
      </c>
      <c r="E2" s="47"/>
    </row>
    <row r="3" spans="1:6" s="19" customFormat="1" ht="24" customHeight="1">
      <c r="A3" s="218" t="s">
        <v>38</v>
      </c>
      <c r="B3" s="219"/>
      <c r="C3" s="219"/>
      <c r="D3" s="220"/>
      <c r="E3" s="59"/>
      <c r="F3" s="59"/>
    </row>
    <row r="4" spans="1:6" s="53" customFormat="1" ht="17.25" customHeight="1">
      <c r="A4" s="91" t="s">
        <v>22</v>
      </c>
      <c r="B4" s="127">
        <v>10440090</v>
      </c>
      <c r="C4" s="147">
        <v>9521136</v>
      </c>
      <c r="D4" s="148">
        <v>918954</v>
      </c>
      <c r="E4" s="55"/>
      <c r="F4" s="55"/>
    </row>
    <row r="5" spans="1:6" s="29" customFormat="1" ht="21" customHeight="1">
      <c r="A5" s="146" t="s">
        <v>24</v>
      </c>
      <c r="B5" s="127">
        <v>4579064</v>
      </c>
      <c r="C5" s="147">
        <v>4275308</v>
      </c>
      <c r="D5" s="148">
        <v>303756</v>
      </c>
      <c r="E5" s="54"/>
    </row>
    <row r="6" spans="1:6" s="19" customFormat="1" ht="16.5" customHeight="1">
      <c r="A6" s="87" t="s">
        <v>80</v>
      </c>
      <c r="B6" s="127">
        <v>1736004</v>
      </c>
      <c r="C6" s="147">
        <v>1702662</v>
      </c>
      <c r="D6" s="148">
        <v>33342</v>
      </c>
      <c r="E6" s="36"/>
    </row>
    <row r="7" spans="1:6" s="19" customFormat="1" ht="20.25" customHeight="1">
      <c r="A7" s="87" t="s">
        <v>81</v>
      </c>
      <c r="B7" s="149">
        <v>134018</v>
      </c>
      <c r="C7" s="149">
        <v>134018</v>
      </c>
      <c r="D7" s="150" t="s">
        <v>145</v>
      </c>
      <c r="E7" s="36"/>
    </row>
    <row r="8" spans="1:6" s="19" customFormat="1" ht="21.75" customHeight="1">
      <c r="A8" s="87" t="s">
        <v>82</v>
      </c>
      <c r="B8" s="127">
        <v>432932</v>
      </c>
      <c r="C8" s="147">
        <v>397057</v>
      </c>
      <c r="D8" s="148">
        <v>35875</v>
      </c>
      <c r="E8" s="36"/>
    </row>
    <row r="9" spans="1:6" s="19" customFormat="1" ht="22.5" customHeight="1">
      <c r="A9" s="85" t="s">
        <v>83</v>
      </c>
      <c r="B9" s="127">
        <v>492768</v>
      </c>
      <c r="C9" s="151">
        <v>431721</v>
      </c>
      <c r="D9" s="148">
        <v>61047</v>
      </c>
      <c r="E9" s="36"/>
    </row>
    <row r="10" spans="1:6" s="19" customFormat="1" ht="24.75" customHeight="1">
      <c r="A10" s="85" t="s">
        <v>84</v>
      </c>
      <c r="B10" s="127">
        <v>1049288</v>
      </c>
      <c r="C10" s="151">
        <v>1048445</v>
      </c>
      <c r="D10" s="148">
        <v>843</v>
      </c>
      <c r="E10" s="36"/>
    </row>
    <row r="11" spans="1:6" s="19" customFormat="1" ht="19.5" customHeight="1">
      <c r="A11" s="87" t="s">
        <v>85</v>
      </c>
      <c r="B11" s="127">
        <v>2016016</v>
      </c>
      <c r="C11" s="147">
        <v>1531925</v>
      </c>
      <c r="D11" s="148">
        <v>484091</v>
      </c>
      <c r="E11" s="36"/>
    </row>
    <row r="12" spans="1:6" s="29" customFormat="1" ht="26.25" customHeight="1">
      <c r="A12" s="215" t="s">
        <v>136</v>
      </c>
      <c r="B12" s="216"/>
      <c r="C12" s="216"/>
      <c r="D12" s="217"/>
      <c r="E12" s="39"/>
    </row>
    <row r="13" spans="1:6" s="33" customFormat="1" ht="20.25" customHeight="1">
      <c r="A13" s="91" t="s">
        <v>22</v>
      </c>
      <c r="B13" s="127">
        <v>51511341</v>
      </c>
      <c r="C13" s="147">
        <v>36753296</v>
      </c>
      <c r="D13" s="148">
        <v>14758045</v>
      </c>
      <c r="E13" s="40"/>
    </row>
    <row r="14" spans="1:6" s="19" customFormat="1" ht="22.5" customHeight="1">
      <c r="A14" s="146" t="s">
        <v>24</v>
      </c>
      <c r="B14" s="127">
        <v>28656062</v>
      </c>
      <c r="C14" s="108">
        <v>19916609</v>
      </c>
      <c r="D14" s="111">
        <v>8739453</v>
      </c>
      <c r="E14" s="36"/>
    </row>
    <row r="15" spans="1:6" s="32" customFormat="1" ht="21.75" customHeight="1">
      <c r="A15" s="87" t="s">
        <v>80</v>
      </c>
      <c r="B15" s="127">
        <v>7775441</v>
      </c>
      <c r="C15" s="108">
        <v>6744409</v>
      </c>
      <c r="D15" s="111">
        <v>1031032</v>
      </c>
      <c r="E15" s="40"/>
    </row>
    <row r="16" spans="1:6" s="32" customFormat="1" ht="22.5" customHeight="1">
      <c r="A16" s="87" t="s">
        <v>81</v>
      </c>
      <c r="B16" s="149">
        <v>95748</v>
      </c>
      <c r="C16" s="152">
        <v>95748</v>
      </c>
      <c r="D16" s="153" t="s">
        <v>113</v>
      </c>
      <c r="E16" s="40"/>
    </row>
    <row r="17" spans="1:5" s="19" customFormat="1" ht="19.5" customHeight="1">
      <c r="A17" s="87" t="s">
        <v>82</v>
      </c>
      <c r="B17" s="127">
        <v>498267</v>
      </c>
      <c r="C17" s="108">
        <v>422313</v>
      </c>
      <c r="D17" s="111">
        <v>75954</v>
      </c>
    </row>
    <row r="18" spans="1:5" s="19" customFormat="1" ht="24" customHeight="1">
      <c r="A18" s="85" t="s">
        <v>83</v>
      </c>
      <c r="B18" s="127">
        <v>2393186</v>
      </c>
      <c r="C18" s="108">
        <v>2360517</v>
      </c>
      <c r="D18" s="111">
        <v>32669</v>
      </c>
    </row>
    <row r="19" spans="1:5" s="19" customFormat="1" ht="24.75" customHeight="1">
      <c r="A19" s="85" t="s">
        <v>84</v>
      </c>
      <c r="B19" s="127">
        <v>2889656</v>
      </c>
      <c r="C19" s="108">
        <v>2883523</v>
      </c>
      <c r="D19" s="111">
        <v>6133</v>
      </c>
    </row>
    <row r="20" spans="1:5" s="19" customFormat="1" ht="21.75" customHeight="1">
      <c r="A20" s="146" t="s">
        <v>85</v>
      </c>
      <c r="B20" s="140">
        <v>9202981</v>
      </c>
      <c r="C20" s="154">
        <v>4330177</v>
      </c>
      <c r="D20" s="155">
        <v>4872804</v>
      </c>
    </row>
    <row r="21" spans="1:5" ht="14.1" customHeight="1">
      <c r="C21" s="41"/>
      <c r="D21" s="41"/>
    </row>
    <row r="22" spans="1:5" s="44" customFormat="1" ht="32.1" customHeight="1">
      <c r="A22" s="206" t="s">
        <v>78</v>
      </c>
      <c r="B22" s="206"/>
      <c r="C22" s="206"/>
      <c r="D22" s="206"/>
      <c r="E22" s="45"/>
    </row>
    <row r="23" spans="1:5" s="44" customFormat="1" ht="32.1" customHeight="1">
      <c r="A23" s="206" t="s">
        <v>79</v>
      </c>
      <c r="B23" s="206"/>
      <c r="C23" s="206"/>
      <c r="D23" s="206"/>
      <c r="E23" s="45"/>
    </row>
  </sheetData>
  <mergeCells count="5">
    <mergeCell ref="A22:D22"/>
    <mergeCell ref="A23:D23"/>
    <mergeCell ref="A1:D1"/>
    <mergeCell ref="A12:D12"/>
    <mergeCell ref="A3:D3"/>
  </mergeCells>
  <hyperlinks>
    <hyperlink ref="F1" location="'List of tables'!A1" display="Return to list of tables" xr:uid="{654E4FDC-9A7F-4950-AF31-98711BCC46D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1"/>
  <sheetViews>
    <sheetView workbookViewId="0">
      <selection sqref="A1:D1"/>
    </sheetView>
  </sheetViews>
  <sheetFormatPr defaultColWidth="9" defaultRowHeight="14.4"/>
  <cols>
    <col min="1" max="1" width="37" style="28" customWidth="1"/>
    <col min="2" max="2" width="13.19921875" style="28" customWidth="1"/>
    <col min="3" max="3" width="15.3984375" style="28" customWidth="1"/>
    <col min="4" max="4" width="15" style="28" customWidth="1"/>
    <col min="5" max="16384" width="9" style="23"/>
  </cols>
  <sheetData>
    <row r="1" spans="1:6" s="51" customFormat="1" ht="24.9" customHeight="1">
      <c r="A1" s="221" t="s">
        <v>146</v>
      </c>
      <c r="B1" s="221"/>
      <c r="C1" s="221"/>
      <c r="D1" s="221"/>
      <c r="F1" s="93" t="s">
        <v>125</v>
      </c>
    </row>
    <row r="2" spans="1:6" s="28" customFormat="1" ht="34.200000000000003" customHeight="1">
      <c r="A2" s="222" t="s">
        <v>23</v>
      </c>
      <c r="B2" s="145" t="s">
        <v>22</v>
      </c>
      <c r="C2" s="145" t="s">
        <v>134</v>
      </c>
      <c r="D2" s="82" t="s">
        <v>135</v>
      </c>
    </row>
    <row r="3" spans="1:6" s="28" customFormat="1" ht="28.2" customHeight="1">
      <c r="A3" s="222"/>
      <c r="B3" s="223" t="s">
        <v>102</v>
      </c>
      <c r="C3" s="223"/>
      <c r="D3" s="224"/>
    </row>
    <row r="4" spans="1:6" s="52" customFormat="1" ht="43.2" customHeight="1">
      <c r="A4" s="156" t="s">
        <v>137</v>
      </c>
      <c r="B4" s="142">
        <v>1509851</v>
      </c>
      <c r="C4" s="161">
        <v>417936</v>
      </c>
      <c r="D4" s="162">
        <v>1091915</v>
      </c>
    </row>
    <row r="5" spans="1:6" s="28" customFormat="1" ht="19.5" customHeight="1">
      <c r="A5" s="87" t="s">
        <v>74</v>
      </c>
      <c r="B5" s="143">
        <v>1113023</v>
      </c>
      <c r="C5" s="108">
        <v>278150</v>
      </c>
      <c r="D5" s="111">
        <v>834873</v>
      </c>
    </row>
    <row r="6" spans="1:6" s="28" customFormat="1" ht="21.6" customHeight="1">
      <c r="A6" s="87" t="s">
        <v>75</v>
      </c>
      <c r="B6" s="143">
        <v>299124</v>
      </c>
      <c r="C6" s="147">
        <v>50430</v>
      </c>
      <c r="D6" s="111">
        <v>248694</v>
      </c>
    </row>
    <row r="7" spans="1:6" s="28" customFormat="1" ht="31.95" customHeight="1">
      <c r="A7" s="158" t="s">
        <v>138</v>
      </c>
      <c r="B7" s="163">
        <v>876752</v>
      </c>
      <c r="C7" s="164">
        <v>36100</v>
      </c>
      <c r="D7" s="165">
        <v>840652</v>
      </c>
    </row>
    <row r="8" spans="1:6" s="28" customFormat="1" ht="22.5" customHeight="1">
      <c r="A8" s="91" t="s">
        <v>76</v>
      </c>
      <c r="B8" s="166">
        <v>457468</v>
      </c>
      <c r="C8" s="154">
        <v>51305</v>
      </c>
      <c r="D8" s="155">
        <v>406163</v>
      </c>
    </row>
    <row r="9" spans="1:6" ht="14.1" customHeight="1">
      <c r="C9" s="41"/>
      <c r="D9" s="41"/>
    </row>
    <row r="10" spans="1:6" s="44" customFormat="1" ht="32.1" customHeight="1">
      <c r="A10" s="206" t="s">
        <v>78</v>
      </c>
      <c r="B10" s="206"/>
      <c r="C10" s="206"/>
      <c r="D10" s="206"/>
    </row>
    <row r="11" spans="1:6" s="44" customFormat="1" ht="32.1" customHeight="1">
      <c r="A11" s="206" t="s">
        <v>79</v>
      </c>
      <c r="B11" s="206"/>
      <c r="C11" s="206"/>
      <c r="D11" s="206"/>
    </row>
  </sheetData>
  <mergeCells count="5">
    <mergeCell ref="A11:D11"/>
    <mergeCell ref="A1:D1"/>
    <mergeCell ref="A2:A3"/>
    <mergeCell ref="B3:D3"/>
    <mergeCell ref="A10:D10"/>
  </mergeCells>
  <hyperlinks>
    <hyperlink ref="F1" location="'List of tables'!A1" display="Return to list of tables" xr:uid="{956B6F87-F400-4D0C-B12B-2594BB0AE79D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9"/>
  <sheetViews>
    <sheetView topLeftCell="B1" workbookViewId="0"/>
  </sheetViews>
  <sheetFormatPr defaultColWidth="9" defaultRowHeight="14.4"/>
  <cols>
    <col min="1" max="1" width="1.3984375" style="23" hidden="1" customWidth="1"/>
    <col min="2" max="2" width="39.69921875" style="23" customWidth="1"/>
    <col min="3" max="3" width="23.5" style="23" customWidth="1"/>
    <col min="4" max="16384" width="9" style="23"/>
  </cols>
  <sheetData>
    <row r="1" spans="2:5" ht="24.9" customHeight="1">
      <c r="B1" s="214" t="s">
        <v>147</v>
      </c>
      <c r="C1" s="214"/>
      <c r="E1" s="93" t="s">
        <v>125</v>
      </c>
    </row>
    <row r="2" spans="2:5" ht="17.399999999999999" customHeight="1">
      <c r="B2" s="225" t="s">
        <v>23</v>
      </c>
      <c r="C2" s="82" t="s">
        <v>87</v>
      </c>
    </row>
    <row r="3" spans="2:5">
      <c r="B3" s="225"/>
      <c r="C3" s="167" t="s">
        <v>86</v>
      </c>
    </row>
    <row r="4" spans="2:5" ht="19.95" customHeight="1">
      <c r="B4" s="83" t="s">
        <v>88</v>
      </c>
      <c r="C4" s="168">
        <v>33.200000000000003</v>
      </c>
    </row>
    <row r="5" spans="2:5" ht="19.95" customHeight="1">
      <c r="B5" s="83" t="s">
        <v>89</v>
      </c>
      <c r="C5" s="169">
        <v>0</v>
      </c>
    </row>
    <row r="6" spans="2:5" ht="19.95" customHeight="1">
      <c r="B6" s="83" t="s">
        <v>90</v>
      </c>
      <c r="C6" s="169">
        <v>5.7</v>
      </c>
    </row>
    <row r="7" spans="2:5" ht="19.95" customHeight="1">
      <c r="B7" s="83" t="s">
        <v>91</v>
      </c>
      <c r="C7" s="169">
        <v>7.3</v>
      </c>
    </row>
    <row r="8" spans="2:5" ht="19.95" customHeight="1">
      <c r="B8" s="83" t="s">
        <v>92</v>
      </c>
      <c r="C8" s="169">
        <v>39.5</v>
      </c>
    </row>
    <row r="9" spans="2:5" ht="19.95" customHeight="1">
      <c r="B9" s="170" t="s">
        <v>93</v>
      </c>
      <c r="C9" s="171">
        <v>13</v>
      </c>
    </row>
  </sheetData>
  <mergeCells count="2">
    <mergeCell ref="B1:C1"/>
    <mergeCell ref="B2:B3"/>
  </mergeCells>
  <hyperlinks>
    <hyperlink ref="E1" location="'List of tables'!A1" display="Return to list of tables" xr:uid="{DDC7D587-7921-44C5-BE12-EBFAD37FCC23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A9598C8A8CD748A5F072E0513D6ED6" ma:contentTypeVersion="0" ma:contentTypeDescription="Utwórz nowy dokument." ma:contentTypeScope="" ma:versionID="1f409110500ddb64e2d5a858bcda5f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47CD93-0C76-4750-A7D3-27AEAA29C1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D97D562-D667-4305-8B52-05CDF4222FE6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C2F1CD3-F981-4840-9FD4-6A920D02E2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Wykres1</vt:lpstr>
      <vt:lpstr>Wykres2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Sadowy Joanna</dc:creator>
  <cp:lastModifiedBy>Sadowy Joanna</cp:lastModifiedBy>
  <cp:lastPrinted>2023-08-03T09:04:44Z</cp:lastPrinted>
  <dcterms:created xsi:type="dcterms:W3CDTF">2013-06-05T09:57:08Z</dcterms:created>
  <dcterms:modified xsi:type="dcterms:W3CDTF">2026-03-12T10:33:34Z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0x01010063A9598C8A8CD748A5F072E0513D6ED6</vt:lpwstr>
  </property>
</Properties>
</file>