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0"/>
  <workbookPr filterPrivacy="1" defaultThemeVersion="124226"/>
  <xr:revisionPtr revIDLastSave="0" documentId="13_ncr:1_{477B5C2C-AF7C-4117-A9FB-022CDF9D95A5}" xr6:coauthVersionLast="36" xr6:coauthVersionMax="36" xr10:uidLastSave="{00000000-0000-0000-0000-000000000000}"/>
  <bookViews>
    <workbookView xWindow="0" yWindow="0" windowWidth="28800" windowHeight="12225" xr2:uid="{00000000-000D-0000-FFFF-FFFF00000000}"/>
  </bookViews>
  <sheets>
    <sheet name="Spis Contents" sheetId="6" r:id="rId1"/>
    <sheet name="T.8.1" sheetId="20" r:id="rId2"/>
    <sheet name="T.8.2" sheetId="21" r:id="rId3"/>
    <sheet name="T.8.3.1" sheetId="22" r:id="rId4"/>
    <sheet name="T.8.3.2" sheetId="23" r:id="rId5"/>
    <sheet name="T.8.3.3" sheetId="25" r:id="rId6"/>
    <sheet name="T.8.3.4" sheetId="26" r:id="rId7"/>
    <sheet name="T.8.4" sheetId="27" r:id="rId8"/>
    <sheet name="Metadata" sheetId="3" r:id="rId9"/>
  </sheets>
  <definedNames>
    <definedName name="_xlnm.Print_Area" localSheetId="7">'T.8.4'!$A$1:$M$171</definedName>
    <definedName name="_xlnm.Print_Titles" localSheetId="7">'T.8.4'!$1:$4</definedName>
  </definedNames>
  <calcPr calcId="191029"/>
</workbook>
</file>

<file path=xl/calcChain.xml><?xml version="1.0" encoding="utf-8"?>
<calcChain xmlns="http://schemas.openxmlformats.org/spreadsheetml/2006/main">
  <c r="F13" i="20" l="1"/>
  <c r="H13" i="20"/>
  <c r="J13" i="20"/>
  <c r="F14" i="20"/>
  <c r="H14" i="20"/>
  <c r="F45" i="20"/>
  <c r="F46" i="20"/>
  <c r="F83" i="20"/>
  <c r="F84" i="20"/>
  <c r="F96" i="20"/>
  <c r="F97" i="20"/>
  <c r="F102" i="20"/>
  <c r="F103" i="20"/>
  <c r="F108" i="20"/>
  <c r="F109" i="20"/>
  <c r="F112" i="20"/>
  <c r="F113" i="20"/>
  <c r="F119" i="20"/>
  <c r="F120" i="20"/>
  <c r="F125" i="20"/>
  <c r="F131" i="20"/>
  <c r="F132" i="20"/>
  <c r="F137" i="20"/>
  <c r="F138" i="20"/>
  <c r="F167" i="20"/>
  <c r="F168" i="20"/>
  <c r="F173" i="20"/>
  <c r="F174" i="20"/>
  <c r="F179" i="20"/>
  <c r="F180" i="20"/>
  <c r="F200" i="20"/>
  <c r="F201" i="20"/>
  <c r="F222" i="20"/>
  <c r="F223" i="20"/>
  <c r="F228" i="20"/>
  <c r="F229" i="20"/>
  <c r="F258" i="20"/>
  <c r="F259" i="20"/>
  <c r="F265" i="20"/>
  <c r="F266" i="20"/>
</calcChain>
</file>

<file path=xl/sharedStrings.xml><?xml version="1.0" encoding="utf-8"?>
<sst xmlns="http://schemas.openxmlformats.org/spreadsheetml/2006/main" count="2426" uniqueCount="323">
  <si>
    <t>.</t>
  </si>
  <si>
    <t>f</t>
  </si>
  <si>
    <t>n</t>
  </si>
  <si>
    <t>i</t>
  </si>
  <si>
    <t>b</t>
  </si>
  <si>
    <t>af</t>
  </si>
  <si>
    <t>m</t>
  </si>
  <si>
    <t>d</t>
  </si>
  <si>
    <t>a</t>
  </si>
  <si>
    <t>e</t>
  </si>
  <si>
    <t>c</t>
  </si>
  <si>
    <t>End of the year</t>
  </si>
  <si>
    <t>MEDICAL PERSONNEL</t>
  </si>
  <si>
    <t>Stan w końcu roku</t>
  </si>
  <si>
    <t>PRACOWNICY MEDYCZNI</t>
  </si>
  <si>
    <t>TABL.8.1.</t>
  </si>
  <si>
    <r>
      <t xml:space="preserve">Dane o </t>
    </r>
    <r>
      <rPr>
        <b/>
        <sz val="9"/>
        <color theme="1"/>
        <rFont val="Arial"/>
        <family val="2"/>
        <charset val="238"/>
      </rPr>
      <t>pracownikach medycznych</t>
    </r>
    <r>
      <rPr>
        <sz val="9"/>
        <color theme="1"/>
        <rFont val="Arial"/>
        <family val="2"/>
        <charset val="238"/>
      </rPr>
      <t xml:space="preserve"> obejmują praktykujących lekarzy, lekarzy dentystów, farmaceutów i pielęgniarki, pracujących bezpośrednio z pacjentem.
</t>
    </r>
  </si>
  <si>
    <t>l</t>
  </si>
  <si>
    <t>g</t>
  </si>
  <si>
    <t>k</t>
  </si>
  <si>
    <t>HOSPITAL BEDS</t>
  </si>
  <si>
    <t>ŁÓŻKA  SZPITALNE</t>
  </si>
  <si>
    <t>TABL.8.2.</t>
  </si>
  <si>
    <t>T.8.3.4</t>
  </si>
  <si>
    <t>T.8.3.3</t>
  </si>
  <si>
    <t>T.8.3.2</t>
  </si>
  <si>
    <t>T.8.3.1</t>
  </si>
  <si>
    <t>o</t>
  </si>
  <si>
    <t>h</t>
  </si>
  <si>
    <t>TABL.8.3.1.</t>
  </si>
  <si>
    <t>TABL.8.3.2.</t>
  </si>
  <si>
    <t>TABL.8.3.3.</t>
  </si>
  <si>
    <t>TABL.8.3.4.</t>
  </si>
  <si>
    <r>
      <rPr>
        <b/>
        <sz val="9"/>
        <color theme="1"/>
        <rFont val="Arial"/>
        <family val="2"/>
        <charset val="238"/>
      </rPr>
      <t>Indeks Masy Ciała (BMI - Body Mass Index)</t>
    </r>
    <r>
      <rPr>
        <sz val="9"/>
        <color theme="1"/>
        <rFont val="Arial"/>
        <family val="2"/>
        <charset val="238"/>
      </rPr>
      <t xml:space="preserve"> oddaje relację pomiędzy masą ciała podaną w kilogramach a wzrostem podanym w metrach kwadratowych.</t>
    </r>
  </si>
  <si>
    <r>
      <t xml:space="preserve">Dane dotyczące </t>
    </r>
    <r>
      <rPr>
        <b/>
        <sz val="9"/>
        <color theme="1"/>
        <rFont val="Arial"/>
        <family val="2"/>
        <charset val="238"/>
      </rPr>
      <t>konsumpcji alkoholu w litrach na osobę</t>
    </r>
    <r>
      <rPr>
        <sz val="9"/>
        <color theme="1"/>
        <rFont val="Arial"/>
        <family val="2"/>
        <charset val="238"/>
      </rPr>
      <t xml:space="preserve"> obejmują napoje alkoholowe, takie jak: wódki, wina oraz piwo. Dane nie obejmują konsumpcji alkoholu z nielegalnej produkcji, przemycanego oraz pochodzącego ze stref wolnocłowych, co może wpływać na wiarygodność danych w niektórych przypadkach.</t>
    </r>
  </si>
  <si>
    <t>Global Health Observatory data</t>
  </si>
  <si>
    <t>VACCINATIONS</t>
  </si>
  <si>
    <t>SZCZEPIENIA OCHRONNE</t>
  </si>
  <si>
    <t>TABL.8.4.</t>
  </si>
  <si>
    <t>T.8.1</t>
  </si>
  <si>
    <t>T.8.2</t>
  </si>
  <si>
    <t>T.8.4</t>
  </si>
  <si>
    <t>T.8.3</t>
  </si>
  <si>
    <t xml:space="preserve">Część IV. </t>
  </si>
  <si>
    <t>TABLICE TEMATYCZNE</t>
  </si>
  <si>
    <t xml:space="preserve">Part IV. </t>
  </si>
  <si>
    <t>TABLES BY SUBJECT</t>
  </si>
  <si>
    <t>OCHRONA ZDROWIA</t>
  </si>
  <si>
    <t>DZIAŁ 8.</t>
  </si>
  <si>
    <t>CHAPTER 8.</t>
  </si>
  <si>
    <t>HEALTH CARE</t>
  </si>
  <si>
    <t>Metadata</t>
  </si>
  <si>
    <t>METADANE</t>
  </si>
  <si>
    <t>METADATA</t>
  </si>
  <si>
    <t>European Health for All Database (HFA-DB)</t>
  </si>
  <si>
    <t xml:space="preserve">OECD. Stat Extracts — baza danych OECD </t>
  </si>
  <si>
    <t xml:space="preserve">Eurostat’s Database </t>
  </si>
  <si>
    <r>
      <t xml:space="preserve">Źródło / </t>
    </r>
    <r>
      <rPr>
        <b/>
        <sz val="7"/>
        <color theme="1" tint="0.249977111117893"/>
        <rFont val="Arial"/>
        <family val="2"/>
        <charset val="238"/>
      </rPr>
      <t>Source:</t>
    </r>
  </si>
  <si>
    <t>m 2003 r.</t>
  </si>
  <si>
    <t>l 2007 r.</t>
  </si>
  <si>
    <r>
      <t xml:space="preserve">k Dane nie obejmują pracowników medycznych w zakładach karnych. / </t>
    </r>
    <r>
      <rPr>
        <sz val="8"/>
        <color theme="1" tint="0.249977111117893"/>
        <rFont val="Arial"/>
        <family val="2"/>
        <charset val="238"/>
      </rPr>
      <t>Data do not include the medical personnel in prisons.</t>
    </r>
  </si>
  <si>
    <r>
      <t xml:space="preserve">i Dane nie obejmują pracowników medycznych resortu obrony narodowej oraz resortu spraw wewnętrznych i administracji. / </t>
    </r>
    <r>
      <rPr>
        <sz val="8"/>
        <color theme="1" tint="0.249977111117893"/>
        <rFont val="Arial"/>
        <family val="2"/>
        <charset val="238"/>
      </rPr>
      <t>Data do not include the medical personnel of the Ministry of National Defence andthe Ministry of the Interior and Administration.</t>
    </r>
  </si>
  <si>
    <t>h 2001 r.</t>
  </si>
  <si>
    <r>
      <t xml:space="preserve">g Bez samozatrudnionych. / </t>
    </r>
    <r>
      <rPr>
        <sz val="8"/>
        <color theme="1" tint="0.249977111117893"/>
        <rFont val="Arial"/>
        <family val="2"/>
        <charset val="238"/>
      </rPr>
      <t>Excluding self-employed.</t>
    </r>
  </si>
  <si>
    <t>f 2013 r.</t>
  </si>
  <si>
    <r>
      <t xml:space="preserve">e Łącznie z emerytowanymi i praktykującymi za granicą. / </t>
    </r>
    <r>
      <rPr>
        <sz val="8"/>
        <color theme="1" tint="0.249977111117893"/>
        <rFont val="Arial"/>
        <family val="2"/>
        <charset val="238"/>
      </rPr>
      <t>Including retired and professionals working abroad.</t>
    </r>
  </si>
  <si>
    <r>
      <t xml:space="preserve">d Łącznie z niepraktykującymi. / </t>
    </r>
    <r>
      <rPr>
        <sz val="8"/>
        <color theme="1" tint="0.249977111117893"/>
        <rFont val="Arial"/>
        <family val="2"/>
        <charset val="238"/>
      </rPr>
      <t>Including non-practicing.</t>
    </r>
  </si>
  <si>
    <t>c 2011 r.</t>
  </si>
  <si>
    <t>b 2006 r.</t>
  </si>
  <si>
    <r>
      <t xml:space="preserve">a Łącznie z położnymi. / </t>
    </r>
    <r>
      <rPr>
        <sz val="8"/>
        <color theme="1" tint="0.249977111117893"/>
        <rFont val="Arial"/>
        <family val="2"/>
        <charset val="238"/>
      </rPr>
      <t>Including midwives.</t>
    </r>
  </si>
  <si>
    <r>
      <t xml:space="preserve">Zjednoczone Emiraty Arabskie / </t>
    </r>
    <r>
      <rPr>
        <sz val="8"/>
        <color theme="1" tint="0.249977111117893"/>
        <rFont val="Arial"/>
        <family val="2"/>
        <charset val="238"/>
      </rPr>
      <t>United Arab Emirates</t>
    </r>
  </si>
  <si>
    <t>de</t>
  </si>
  <si>
    <r>
      <t xml:space="preserve">Włochy / </t>
    </r>
    <r>
      <rPr>
        <sz val="8"/>
        <color theme="1" tint="0.249977111117893"/>
        <rFont val="Arial"/>
        <family val="2"/>
        <charset val="238"/>
      </rPr>
      <t>Italy</t>
    </r>
  </si>
  <si>
    <t>ag</t>
  </si>
  <si>
    <r>
      <t xml:space="preserve">Wielka Brytania / </t>
    </r>
    <r>
      <rPr>
        <sz val="8"/>
        <color theme="1" tint="0.249977111117893"/>
        <rFont val="Arial"/>
        <family val="2"/>
        <charset val="238"/>
      </rPr>
      <t>United Kingdom</t>
    </r>
  </si>
  <si>
    <r>
      <t xml:space="preserve">Węgry / </t>
    </r>
    <r>
      <rPr>
        <sz val="8"/>
        <color theme="1" tint="0.249977111117893"/>
        <rFont val="Arial"/>
        <family val="2"/>
        <charset val="238"/>
      </rPr>
      <t>Hungary</t>
    </r>
  </si>
  <si>
    <r>
      <t xml:space="preserve">Ukraina / </t>
    </r>
    <r>
      <rPr>
        <sz val="8"/>
        <color theme="1" tint="0.249977111117893"/>
        <rFont val="Arial"/>
        <family val="2"/>
        <charset val="238"/>
      </rPr>
      <t>Ukraine</t>
    </r>
  </si>
  <si>
    <r>
      <t xml:space="preserve">Turcja / </t>
    </r>
    <r>
      <rPr>
        <sz val="8"/>
        <color theme="1" tint="0.249977111117893"/>
        <rFont val="Arial"/>
        <family val="2"/>
        <charset val="238"/>
      </rPr>
      <t>Turkey</t>
    </r>
  </si>
  <si>
    <r>
      <t xml:space="preserve">Tajlandia / </t>
    </r>
    <r>
      <rPr>
        <sz val="8"/>
        <color theme="1" tint="0.249977111117893"/>
        <rFont val="Arial"/>
        <family val="2"/>
        <charset val="238"/>
      </rPr>
      <t>Thailand</t>
    </r>
  </si>
  <si>
    <r>
      <t xml:space="preserve">Szwecja / </t>
    </r>
    <r>
      <rPr>
        <sz val="8"/>
        <color theme="1" tint="0.249977111117893"/>
        <rFont val="Arial"/>
        <family val="2"/>
        <charset val="238"/>
      </rPr>
      <t>Sweden</t>
    </r>
  </si>
  <si>
    <r>
      <t xml:space="preserve">Szwajcaria / </t>
    </r>
    <r>
      <rPr>
        <sz val="8"/>
        <color theme="1" tint="0.249977111117893"/>
        <rFont val="Arial"/>
        <family val="2"/>
        <charset val="238"/>
      </rPr>
      <t>Switzerland</t>
    </r>
  </si>
  <si>
    <t>ad</t>
  </si>
  <si>
    <t>dh</t>
  </si>
  <si>
    <r>
      <t xml:space="preserve">Stany Zjednoczone / </t>
    </r>
    <r>
      <rPr>
        <sz val="8"/>
        <color theme="1" tint="0.249977111117893"/>
        <rFont val="Arial"/>
        <family val="2"/>
        <charset val="238"/>
      </rPr>
      <t>United States</t>
    </r>
  </si>
  <si>
    <r>
      <t xml:space="preserve">Słowenia / </t>
    </r>
    <r>
      <rPr>
        <sz val="8"/>
        <color theme="1" tint="0.249977111117893"/>
        <rFont val="Arial"/>
        <family val="2"/>
        <charset val="238"/>
      </rPr>
      <t>Slovenia</t>
    </r>
  </si>
  <si>
    <r>
      <t xml:space="preserve">Słowacja / </t>
    </r>
    <r>
      <rPr>
        <sz val="8"/>
        <color theme="1" tint="0.249977111117893"/>
        <rFont val="Arial"/>
        <family val="2"/>
        <charset val="238"/>
      </rPr>
      <t>Slovakia</t>
    </r>
  </si>
  <si>
    <r>
      <t xml:space="preserve">Rumunia / </t>
    </r>
    <r>
      <rPr>
        <sz val="8"/>
        <color theme="1" tint="0.249977111117893"/>
        <rFont val="Arial"/>
        <family val="2"/>
        <charset val="238"/>
      </rPr>
      <t>Romania</t>
    </r>
  </si>
  <si>
    <r>
      <t xml:space="preserve">Rosja / </t>
    </r>
    <r>
      <rPr>
        <sz val="8"/>
        <color theme="1" tint="0.249977111117893"/>
        <rFont val="Arial"/>
        <family val="2"/>
        <charset val="238"/>
      </rPr>
      <t>Russia</t>
    </r>
  </si>
  <si>
    <r>
      <t xml:space="preserve">Portugalia / </t>
    </r>
    <r>
      <rPr>
        <sz val="8"/>
        <color theme="1" tint="0.249977111117893"/>
        <rFont val="Arial"/>
        <family val="2"/>
        <charset val="238"/>
      </rPr>
      <t>Portugal</t>
    </r>
  </si>
  <si>
    <t>ik</t>
  </si>
  <si>
    <r>
      <t xml:space="preserve">P o l s k a / </t>
    </r>
    <r>
      <rPr>
        <b/>
        <sz val="8"/>
        <color theme="1" tint="0.249977111117893"/>
        <rFont val="Arial"/>
        <family val="2"/>
        <charset val="238"/>
      </rPr>
      <t>P o l a n d</t>
    </r>
  </si>
  <si>
    <r>
      <t xml:space="preserve">Norwegia / </t>
    </r>
    <r>
      <rPr>
        <sz val="8"/>
        <color theme="1" tint="0.249977111117893"/>
        <rFont val="Arial"/>
        <family val="2"/>
        <charset val="238"/>
      </rPr>
      <t>Norway</t>
    </r>
  </si>
  <si>
    <r>
      <t xml:space="preserve">Nigeria / </t>
    </r>
    <r>
      <rPr>
        <sz val="8"/>
        <color theme="1" tint="0.249977111117893"/>
        <rFont val="Arial"/>
        <family val="2"/>
        <charset val="238"/>
      </rPr>
      <t>Nigeria</t>
    </r>
  </si>
  <si>
    <r>
      <t xml:space="preserve">Niemcy / </t>
    </r>
    <r>
      <rPr>
        <sz val="8"/>
        <color theme="1" tint="0.249977111117893"/>
        <rFont val="Arial"/>
        <family val="2"/>
        <charset val="238"/>
      </rPr>
      <t>Germany</t>
    </r>
  </si>
  <si>
    <r>
      <t xml:space="preserve">Meksyk / </t>
    </r>
    <r>
      <rPr>
        <sz val="8"/>
        <color theme="1" tint="0.249977111117893"/>
        <rFont val="Arial"/>
        <family val="2"/>
        <charset val="238"/>
      </rPr>
      <t>Mexico</t>
    </r>
  </si>
  <si>
    <r>
      <t xml:space="preserve">Malta / </t>
    </r>
    <r>
      <rPr>
        <sz val="8"/>
        <color theme="1" tint="0.249977111117893"/>
        <rFont val="Arial"/>
        <family val="2"/>
        <charset val="238"/>
      </rPr>
      <t>Malta</t>
    </r>
  </si>
  <si>
    <r>
      <t xml:space="preserve">Łotwa / </t>
    </r>
    <r>
      <rPr>
        <sz val="8"/>
        <color theme="1" tint="0.249977111117893"/>
        <rFont val="Arial"/>
        <family val="2"/>
        <charset val="238"/>
      </rPr>
      <t>Latvia</t>
    </r>
  </si>
  <si>
    <r>
      <t xml:space="preserve">Luksemburg / </t>
    </r>
    <r>
      <rPr>
        <sz val="8"/>
        <color theme="1" tint="0.249977111117893"/>
        <rFont val="Arial"/>
        <family val="2"/>
        <charset val="238"/>
      </rPr>
      <t>Luxembourg</t>
    </r>
  </si>
  <si>
    <r>
      <t xml:space="preserve">Litwa / </t>
    </r>
    <r>
      <rPr>
        <sz val="8"/>
        <color theme="1" tint="0.249977111117893"/>
        <rFont val="Arial"/>
        <family val="2"/>
        <charset val="238"/>
      </rPr>
      <t>Lithuania</t>
    </r>
  </si>
  <si>
    <r>
      <t xml:space="preserve">Korea Południowa / </t>
    </r>
    <r>
      <rPr>
        <sz val="8"/>
        <color theme="1" tint="0.249977111117893"/>
        <rFont val="Arial"/>
        <family val="2"/>
        <charset val="238"/>
      </rPr>
      <t>South Korea</t>
    </r>
  </si>
  <si>
    <r>
      <t xml:space="preserve">Kanada / </t>
    </r>
    <r>
      <rPr>
        <sz val="8"/>
        <color theme="1" tint="0.249977111117893"/>
        <rFont val="Arial"/>
        <family val="2"/>
        <charset val="238"/>
      </rPr>
      <t>Canada</t>
    </r>
  </si>
  <si>
    <r>
      <t xml:space="preserve">Japonia / </t>
    </r>
    <r>
      <rPr>
        <sz val="8"/>
        <color theme="1" tint="0.249977111117893"/>
        <rFont val="Arial"/>
        <family val="2"/>
        <charset val="238"/>
      </rPr>
      <t>Japan</t>
    </r>
  </si>
  <si>
    <r>
      <t xml:space="preserve">Irlandia / </t>
    </r>
    <r>
      <rPr>
        <sz val="8"/>
        <color theme="1" tint="0.249977111117893"/>
        <rFont val="Arial"/>
        <family val="2"/>
        <charset val="238"/>
      </rPr>
      <t>Ireland</t>
    </r>
  </si>
  <si>
    <r>
      <t xml:space="preserve">Iran / </t>
    </r>
    <r>
      <rPr>
        <sz val="8"/>
        <color theme="1" tint="0.249977111117893"/>
        <rFont val="Arial"/>
        <family val="2"/>
        <charset val="238"/>
      </rPr>
      <t>Iran</t>
    </r>
  </si>
  <si>
    <r>
      <t xml:space="preserve">Indonezja / </t>
    </r>
    <r>
      <rPr>
        <sz val="8"/>
        <color theme="1" tint="0.249977111117893"/>
        <rFont val="Arial"/>
        <family val="2"/>
        <charset val="238"/>
      </rPr>
      <t>Indonesia</t>
    </r>
  </si>
  <si>
    <t>ab</t>
  </si>
  <si>
    <r>
      <t xml:space="preserve">Indie / </t>
    </r>
    <r>
      <rPr>
        <sz val="8"/>
        <color theme="1" tint="0.249977111117893"/>
        <rFont val="Arial"/>
        <family val="2"/>
        <charset val="238"/>
      </rPr>
      <t>India</t>
    </r>
  </si>
  <si>
    <r>
      <t xml:space="preserve">Holandia / </t>
    </r>
    <r>
      <rPr>
        <sz val="8"/>
        <color theme="1" tint="0.249977111117893"/>
        <rFont val="Arial"/>
        <family val="2"/>
        <charset val="238"/>
      </rPr>
      <t>Netherlands</t>
    </r>
  </si>
  <si>
    <r>
      <t xml:space="preserve">Hiszpania / </t>
    </r>
    <r>
      <rPr>
        <sz val="8"/>
        <color theme="1" tint="0.249977111117893"/>
        <rFont val="Arial"/>
        <family val="2"/>
        <charset val="238"/>
      </rPr>
      <t>Spain</t>
    </r>
  </si>
  <si>
    <r>
      <t xml:space="preserve">Grecja / </t>
    </r>
    <r>
      <rPr>
        <sz val="8"/>
        <color theme="1" tint="0.249977111117893"/>
        <rFont val="Arial"/>
        <family val="2"/>
        <charset val="238"/>
      </rPr>
      <t>Greece</t>
    </r>
  </si>
  <si>
    <r>
      <t xml:space="preserve">Francja / </t>
    </r>
    <r>
      <rPr>
        <sz val="8"/>
        <color theme="1" tint="0.249977111117893"/>
        <rFont val="Arial"/>
        <family val="2"/>
        <charset val="238"/>
      </rPr>
      <t>France</t>
    </r>
  </si>
  <si>
    <r>
      <t xml:space="preserve">Finlandia / </t>
    </r>
    <r>
      <rPr>
        <sz val="8"/>
        <color theme="1" tint="0.249977111117893"/>
        <rFont val="Arial"/>
        <family val="2"/>
        <charset val="238"/>
      </rPr>
      <t>Finland</t>
    </r>
  </si>
  <si>
    <r>
      <t xml:space="preserve">Estonia / </t>
    </r>
    <r>
      <rPr>
        <sz val="8"/>
        <color theme="1" tint="0.249977111117893"/>
        <rFont val="Arial"/>
        <family val="2"/>
        <charset val="238"/>
      </rPr>
      <t>Estonia</t>
    </r>
  </si>
  <si>
    <r>
      <t xml:space="preserve">Dania / </t>
    </r>
    <r>
      <rPr>
        <sz val="8"/>
        <color theme="1" tint="0.249977111117893"/>
        <rFont val="Arial"/>
        <family val="2"/>
        <charset val="238"/>
      </rPr>
      <t>Denmark</t>
    </r>
  </si>
  <si>
    <r>
      <t xml:space="preserve">Cypr / </t>
    </r>
    <r>
      <rPr>
        <sz val="8"/>
        <color theme="1" tint="0.249977111117893"/>
        <rFont val="Arial"/>
        <family val="2"/>
        <charset val="238"/>
      </rPr>
      <t>Cyprus</t>
    </r>
  </si>
  <si>
    <r>
      <t xml:space="preserve">Chorwacja / </t>
    </r>
    <r>
      <rPr>
        <sz val="8"/>
        <color theme="1" tint="0.249977111117893"/>
        <rFont val="Arial"/>
        <family val="2"/>
        <charset val="238"/>
      </rPr>
      <t>Croatia</t>
    </r>
  </si>
  <si>
    <r>
      <t xml:space="preserve">Chiny / </t>
    </r>
    <r>
      <rPr>
        <sz val="8"/>
        <color theme="1" tint="0.249977111117893"/>
        <rFont val="Arial"/>
        <family val="2"/>
        <charset val="238"/>
      </rPr>
      <t>China</t>
    </r>
  </si>
  <si>
    <r>
      <t xml:space="preserve">Bułgaria / </t>
    </r>
    <r>
      <rPr>
        <sz val="8"/>
        <color theme="1" tint="0.249977111117893"/>
        <rFont val="Arial"/>
        <family val="2"/>
        <charset val="238"/>
      </rPr>
      <t>Bulgaria</t>
    </r>
  </si>
  <si>
    <r>
      <t xml:space="preserve">Brazylia / </t>
    </r>
    <r>
      <rPr>
        <sz val="8"/>
        <color theme="1" tint="0.249977111117893"/>
        <rFont val="Arial"/>
        <family val="2"/>
        <charset val="238"/>
      </rPr>
      <t>Brazil</t>
    </r>
  </si>
  <si>
    <r>
      <t xml:space="preserve">Białoruś / </t>
    </r>
    <r>
      <rPr>
        <sz val="8"/>
        <color theme="1" tint="0.249977111117893"/>
        <rFont val="Arial"/>
        <family val="2"/>
        <charset val="238"/>
      </rPr>
      <t>Belarus</t>
    </r>
  </si>
  <si>
    <r>
      <t xml:space="preserve">Belgia / </t>
    </r>
    <r>
      <rPr>
        <sz val="8"/>
        <color theme="1" tint="0.249977111117893"/>
        <rFont val="Arial"/>
        <family val="2"/>
        <charset val="238"/>
      </rPr>
      <t>Belgium</t>
    </r>
  </si>
  <si>
    <r>
      <t xml:space="preserve">Austria / </t>
    </r>
    <r>
      <rPr>
        <sz val="8"/>
        <color theme="1" tint="0.249977111117893"/>
        <rFont val="Arial"/>
        <family val="2"/>
        <charset val="238"/>
      </rPr>
      <t>Austria</t>
    </r>
  </si>
  <si>
    <t>ac</t>
  </si>
  <si>
    <r>
      <t xml:space="preserve">Australia / </t>
    </r>
    <r>
      <rPr>
        <sz val="8"/>
        <color theme="1" tint="0.249977111117893"/>
        <rFont val="Arial"/>
        <family val="2"/>
        <charset val="238"/>
      </rPr>
      <t>Australia</t>
    </r>
  </si>
  <si>
    <r>
      <t xml:space="preserve">Argentyna / </t>
    </r>
    <r>
      <rPr>
        <sz val="8"/>
        <color theme="1" tint="0.249977111117893"/>
        <rFont val="Arial"/>
        <family val="2"/>
        <charset val="238"/>
      </rPr>
      <t>Argentina</t>
    </r>
  </si>
  <si>
    <r>
      <t xml:space="preserve">Arabia Saudyjska / </t>
    </r>
    <r>
      <rPr>
        <sz val="8"/>
        <color theme="1" tint="0.249977111117893"/>
        <rFont val="Arial"/>
        <family val="2"/>
        <charset val="238"/>
      </rPr>
      <t>Saudi Arabia</t>
    </r>
  </si>
  <si>
    <r>
      <t xml:space="preserve">pielęgniarkę
</t>
    </r>
    <r>
      <rPr>
        <sz val="8"/>
        <color theme="1" tint="0.249977111117893"/>
        <rFont val="Arial"/>
        <family val="2"/>
        <charset val="238"/>
      </rPr>
      <t>nurse</t>
    </r>
  </si>
  <si>
    <r>
      <t xml:space="preserve">farmaceutę
</t>
    </r>
    <r>
      <rPr>
        <sz val="8"/>
        <color theme="1" tint="0.249977111117893"/>
        <rFont val="Arial"/>
        <family val="2"/>
        <charset val="238"/>
      </rPr>
      <t>pharmacist</t>
    </r>
  </si>
  <si>
    <r>
      <t xml:space="preserve">lekarza dentystę
</t>
    </r>
    <r>
      <rPr>
        <sz val="8"/>
        <color theme="1" tint="0.249977111117893"/>
        <rFont val="Arial"/>
        <family val="2"/>
        <charset val="238"/>
      </rPr>
      <t>dentist</t>
    </r>
  </si>
  <si>
    <r>
      <t xml:space="preserve">lekarza
</t>
    </r>
    <r>
      <rPr>
        <sz val="8"/>
        <color theme="1" tint="0.249977111117893"/>
        <rFont val="Arial"/>
        <family val="2"/>
        <charset val="238"/>
      </rPr>
      <t>doctor</t>
    </r>
  </si>
  <si>
    <r>
      <t xml:space="preserve">Liczba ludności na 1
</t>
    </r>
    <r>
      <rPr>
        <sz val="8"/>
        <color theme="1" tint="0.249977111117893"/>
        <rFont val="Arial"/>
        <family val="2"/>
        <charset val="238"/>
      </rPr>
      <t>Population per</t>
    </r>
  </si>
  <si>
    <r>
      <t xml:space="preserve">Pielęgniarki
</t>
    </r>
    <r>
      <rPr>
        <sz val="8"/>
        <color theme="1" tint="0.249977111117893"/>
        <rFont val="Arial"/>
        <family val="2"/>
        <charset val="238"/>
      </rPr>
      <t>Nurses</t>
    </r>
  </si>
  <si>
    <r>
      <t xml:space="preserve">Farmaceuci
</t>
    </r>
    <r>
      <rPr>
        <sz val="8"/>
        <color theme="1" tint="0.249977111117893"/>
        <rFont val="Arial"/>
        <family val="2"/>
        <charset val="238"/>
      </rPr>
      <t>Pharmacists</t>
    </r>
  </si>
  <si>
    <r>
      <t xml:space="preserve">Lekarze dentyści
</t>
    </r>
    <r>
      <rPr>
        <sz val="8"/>
        <color theme="1" tint="0.249977111117893"/>
        <rFont val="Arial"/>
        <family val="2"/>
        <charset val="238"/>
      </rPr>
      <t>Dentists</t>
    </r>
  </si>
  <si>
    <r>
      <rPr>
        <sz val="8"/>
        <color theme="1" tint="4.9989318521683403E-2"/>
        <rFont val="Arial"/>
        <family val="2"/>
        <charset val="238"/>
      </rPr>
      <t>Lekarze</t>
    </r>
    <r>
      <rPr>
        <sz val="8"/>
        <color theme="1" tint="0.249977111117893"/>
        <rFont val="Arial"/>
        <family val="2"/>
        <charset val="238"/>
      </rPr>
      <t xml:space="preserve">
Doctors</t>
    </r>
  </si>
  <si>
    <r>
      <t xml:space="preserve">Lata
</t>
    </r>
    <r>
      <rPr>
        <sz val="8"/>
        <color theme="1" tint="0.249977111117893"/>
        <rFont val="Arial"/>
        <family val="2"/>
        <charset val="238"/>
      </rPr>
      <t>Years</t>
    </r>
  </si>
  <si>
    <r>
      <t xml:space="preserve">K R A J E
</t>
    </r>
    <r>
      <rPr>
        <sz val="8"/>
        <color theme="1" tint="0.249977111117893"/>
        <rFont val="Arial"/>
        <family val="2"/>
        <charset val="238"/>
      </rPr>
      <t>C O U N T R I E S</t>
    </r>
  </si>
  <si>
    <r>
      <t xml:space="preserve">Data concerning </t>
    </r>
    <r>
      <rPr>
        <b/>
        <sz val="9"/>
        <color theme="1" tint="0.249977111117893"/>
        <rFont val="Arial"/>
        <family val="2"/>
        <charset val="238"/>
      </rPr>
      <t>medical personnel</t>
    </r>
    <r>
      <rPr>
        <sz val="9"/>
        <color theme="1" tint="0.249977111117893"/>
        <rFont val="Arial"/>
        <family val="2"/>
        <charset val="238"/>
      </rPr>
      <t xml:space="preserve"> include practicing doctors, dentists, pharmacists and nurses working directly with a patient.</t>
    </r>
  </si>
  <si>
    <t>r 2004 r.</t>
  </si>
  <si>
    <t>p 2002 r.</t>
  </si>
  <si>
    <t>o 2003 r.</t>
  </si>
  <si>
    <r>
      <t xml:space="preserve">n Dane obejmują tylko łóżka w szpitalach psychiatrycznych. / </t>
    </r>
    <r>
      <rPr>
        <sz val="8"/>
        <color theme="1" tint="0.249977111117893"/>
        <rFont val="Arial"/>
        <family val="2"/>
        <charset val="238"/>
      </rPr>
      <t>Data include beds only in psychiatric hospitals.</t>
    </r>
  </si>
  <si>
    <r>
      <t xml:space="preserve">m Łącznie z miejscami w placówkach rehabilitacyjnych. / </t>
    </r>
    <r>
      <rPr>
        <sz val="8"/>
        <color theme="1" tint="0.249977111117893"/>
        <rFont val="Arial"/>
        <family val="2"/>
        <charset val="238"/>
      </rPr>
      <t>Including places in rehabilitation homes.</t>
    </r>
  </si>
  <si>
    <r>
      <t xml:space="preserve">k Bez sektora prywatnego. / </t>
    </r>
    <r>
      <rPr>
        <sz val="8"/>
        <color theme="1" tint="0.249977111117893"/>
        <rFont val="Arial"/>
        <family val="2"/>
        <charset val="238"/>
      </rPr>
      <t>Excluding private sector</t>
    </r>
  </si>
  <si>
    <r>
      <t xml:space="preserve">i Dane nie obejmują łóżek w szpitalach psychiatrycznych resortu sprawiedliwości. / </t>
    </r>
    <r>
      <rPr>
        <sz val="8"/>
        <color theme="1" tint="0.249977111117893"/>
        <rFont val="Arial"/>
        <family val="2"/>
        <charset val="238"/>
      </rPr>
      <t>Data do not include beds in psychiatric hospitals of the Ministry of Justice.</t>
    </r>
  </si>
  <si>
    <t>h 2009 r.</t>
  </si>
  <si>
    <r>
      <t xml:space="preserve">g Łącznie z miejscami dla noworodków. / </t>
    </r>
    <r>
      <rPr>
        <sz val="8"/>
        <color theme="1" tint="0.249977111117893"/>
        <rFont val="Arial"/>
        <family val="2"/>
        <charset val="238"/>
      </rPr>
      <t>Including places for newborns.</t>
    </r>
  </si>
  <si>
    <r>
      <t xml:space="preserve">e Danie nie obejmują łóżek szpitalnych w zakładach karnych. / </t>
    </r>
    <r>
      <rPr>
        <sz val="8"/>
        <color theme="1" tint="0.249977111117893"/>
        <rFont val="Arial"/>
        <family val="2"/>
        <charset val="238"/>
      </rPr>
      <t>Data do not include hospital beds in prisons.</t>
    </r>
    <r>
      <rPr>
        <sz val="8"/>
        <color theme="1"/>
        <rFont val="Arial"/>
        <family val="2"/>
        <charset val="238"/>
      </rPr>
      <t xml:space="preserve"> </t>
    </r>
  </si>
  <si>
    <t>d 2012 r.</t>
  </si>
  <si>
    <t>c 2014 r.</t>
  </si>
  <si>
    <r>
      <t xml:space="preserve">b Łącznie z miejscami dziennymi. / </t>
    </r>
    <r>
      <rPr>
        <sz val="8"/>
        <color theme="1" tint="0.249977111117893"/>
        <rFont val="Arial"/>
        <family val="2"/>
        <charset val="238"/>
      </rPr>
      <t>Including day beds.</t>
    </r>
  </si>
  <si>
    <r>
      <t xml:space="preserve">a Dane nie w pełni porównywalne z danymi z lat poprzednich. / </t>
    </r>
    <r>
      <rPr>
        <sz val="8"/>
        <color theme="1" tint="0.249977111117893"/>
        <rFont val="Arial"/>
        <family val="2"/>
        <charset val="238"/>
      </rPr>
      <t>Data not strictly comparable to those for previous years.</t>
    </r>
  </si>
  <si>
    <t>r</t>
  </si>
  <si>
    <t>p</t>
  </si>
  <si>
    <t>eo</t>
  </si>
  <si>
    <t>eg</t>
  </si>
  <si>
    <t>ck</t>
  </si>
  <si>
    <t>ai</t>
  </si>
  <si>
    <t>afi</t>
  </si>
  <si>
    <t>ahi</t>
  </si>
  <si>
    <t>afg</t>
  </si>
  <si>
    <t>agh</t>
  </si>
  <si>
    <r>
      <t xml:space="preserve">na 100 tysięcy ludności
</t>
    </r>
    <r>
      <rPr>
        <sz val="8"/>
        <color theme="1" tint="0.249977111117893"/>
        <rFont val="Arial"/>
        <family val="2"/>
        <charset val="238"/>
      </rPr>
      <t>per 100 thousand population</t>
    </r>
  </si>
  <si>
    <r>
      <t xml:space="preserve">łóżka psychiatryczne
</t>
    </r>
    <r>
      <rPr>
        <sz val="8"/>
        <color theme="1" tint="0.249977111117893"/>
        <rFont val="Arial"/>
        <family val="2"/>
        <charset val="238"/>
      </rPr>
      <t>psychiatric care beds</t>
    </r>
  </si>
  <si>
    <r>
      <t xml:space="preserve">ogółem
</t>
    </r>
    <r>
      <rPr>
        <sz val="8"/>
        <color theme="1" tint="0.249977111117893"/>
        <rFont val="Arial"/>
        <family val="2"/>
        <charset val="238"/>
      </rPr>
      <t>total</t>
    </r>
  </si>
  <si>
    <r>
      <t xml:space="preserve">Dane o </t>
    </r>
    <r>
      <rPr>
        <b/>
        <sz val="9"/>
        <color theme="1"/>
        <rFont val="Arial"/>
        <family val="2"/>
        <charset val="238"/>
      </rPr>
      <t>łóżkach szpitalnych</t>
    </r>
    <r>
      <rPr>
        <sz val="9"/>
        <color theme="1"/>
        <rFont val="Arial"/>
        <family val="2"/>
        <charset val="238"/>
      </rPr>
      <t xml:space="preserve"> dotyczą liczby łóżek w szpitalach ogólnych, psychiatrycznych oraz specjalistycznych, które są gotowe na przyjęcie pacjentów przez całą dobę. Dane nie obejmują miejsc dziennych na oddziałach szpitalnych, łóżek tymczasowych i łóżek specjalnego przeznaczenia, np. do dializ, porodowych itp. Łóżka psychiatryczne podawane są łącznie z łóżkami na oddziałach psychiatrycznych w szpitalach ogólnych.</t>
    </r>
  </si>
  <si>
    <r>
      <t xml:space="preserve">Data concerning </t>
    </r>
    <r>
      <rPr>
        <b/>
        <sz val="9"/>
        <color theme="1" tint="0.249977111117893"/>
        <rFont val="Arial"/>
        <family val="2"/>
        <charset val="238"/>
      </rPr>
      <t>hospital beds</t>
    </r>
    <r>
      <rPr>
        <sz val="9"/>
        <color theme="1" tint="0.249977111117893"/>
        <rFont val="Arial"/>
        <family val="2"/>
        <charset val="238"/>
      </rPr>
      <t xml:space="preserve"> include the number of beds in general, mental health and specialist hospitals, which are ready to accept the patients during the course of day. Data exclude day beds, provisional and temporary beds, beds for special purposes e.g. dialysis, delivery etc. Psychiatric care beds are presented including beds in psychiatric wards in general hospitals.</t>
    </r>
  </si>
  <si>
    <t>STAN ZDROWIA LUDNOŚCI</t>
  </si>
  <si>
    <t>POPULATION HEALTH CONDITION</t>
  </si>
  <si>
    <r>
      <t>Źródło /</t>
    </r>
    <r>
      <rPr>
        <b/>
        <sz val="7"/>
        <color theme="1" tint="0.249977111117893"/>
        <rFont val="Arial"/>
        <family val="2"/>
        <charset val="238"/>
      </rPr>
      <t xml:space="preserve"> Source</t>
    </r>
    <r>
      <rPr>
        <b/>
        <sz val="7"/>
        <rFont val="Arial"/>
        <family val="2"/>
        <charset val="238"/>
      </rPr>
      <t>:</t>
    </r>
  </si>
  <si>
    <t>r 2012 r.</t>
  </si>
  <si>
    <r>
      <t xml:space="preserve">p Dane dotyczą sprzedaży alkoholu. / </t>
    </r>
    <r>
      <rPr>
        <sz val="8"/>
        <color theme="1" tint="0.249977111117893"/>
        <rFont val="Arial"/>
        <family val="2"/>
        <charset val="238"/>
      </rPr>
      <t>Data concern sales of alcohol.</t>
    </r>
  </si>
  <si>
    <t>o 2007 r.</t>
  </si>
  <si>
    <t>n 2011 r.</t>
  </si>
  <si>
    <r>
      <t xml:space="preserve">m Dane dotyczą produkcji alkoholu. / </t>
    </r>
    <r>
      <rPr>
        <sz val="8"/>
        <color theme="1" tint="0.249977111117893"/>
        <rFont val="Arial"/>
        <family val="2"/>
        <charset val="238"/>
      </rPr>
      <t>Data concern alcohol production.</t>
    </r>
  </si>
  <si>
    <t>l 2002 r.</t>
  </si>
  <si>
    <t>k 2009 r.</t>
  </si>
  <si>
    <r>
      <t xml:space="preserve">i Łącznie z palącymi nieregularnie. / </t>
    </r>
    <r>
      <rPr>
        <sz val="8"/>
        <color theme="1" tint="0.249977111117893"/>
        <rFont val="Arial"/>
        <family val="2"/>
        <charset val="238"/>
      </rPr>
      <t>Including occasional smokers.</t>
    </r>
  </si>
  <si>
    <t>h 2003 r.</t>
  </si>
  <si>
    <t>g 2013 r.</t>
  </si>
  <si>
    <t>f 2008 r.</t>
  </si>
  <si>
    <t>e 2014 r.</t>
  </si>
  <si>
    <t>d 2006 r.</t>
  </si>
  <si>
    <t>c 1997 r.</t>
  </si>
  <si>
    <t>b 2015 r.</t>
  </si>
  <si>
    <t>a 2001 r.</t>
  </si>
  <si>
    <t>bi</t>
  </si>
  <si>
    <t>hi</t>
  </si>
  <si>
    <r>
      <t>Argentyna /</t>
    </r>
    <r>
      <rPr>
        <sz val="8"/>
        <color theme="1" tint="0.249977111117893"/>
        <rFont val="Arial"/>
        <family val="2"/>
        <charset val="238"/>
      </rPr>
      <t xml:space="preserve"> Argentina</t>
    </r>
  </si>
  <si>
    <t>Powrót do spisu</t>
  </si>
  <si>
    <t>United Nations Economic Commission for Europe (UNECE), Statistical Database</t>
  </si>
  <si>
    <r>
      <t xml:space="preserve">n Dane dotyczą tylko Anglii. / </t>
    </r>
    <r>
      <rPr>
        <sz val="8"/>
        <color theme="1" tint="0.249977111117893"/>
        <rFont val="Arial"/>
        <family val="2"/>
        <charset val="238"/>
      </rPr>
      <t>Data refers only to England.</t>
    </r>
  </si>
  <si>
    <r>
      <t xml:space="preserve">i Ludność w wieku powyżej 19 lat. / </t>
    </r>
    <r>
      <rPr>
        <sz val="8"/>
        <color theme="1" tint="0.249977111117893"/>
        <rFont val="Arial"/>
        <family val="2"/>
        <charset val="238"/>
      </rPr>
      <t>Population aged 19 years and over.</t>
    </r>
  </si>
  <si>
    <r>
      <t xml:space="preserve">h Ludność w wieku powyżej 21 lat. / </t>
    </r>
    <r>
      <rPr>
        <sz val="8"/>
        <color theme="1" tint="0.249977111117893"/>
        <rFont val="Arial"/>
        <family val="2"/>
        <charset val="238"/>
      </rPr>
      <t>Population aged 21 years and over.</t>
    </r>
  </si>
  <si>
    <r>
      <t xml:space="preserve">c Ludność w wieku powyżej 16 lat. / </t>
    </r>
    <r>
      <rPr>
        <sz val="8"/>
        <color theme="1" tint="0.249977111117893"/>
        <rFont val="Arial"/>
        <family val="2"/>
        <charset val="238"/>
      </rPr>
      <t>Population aged 16 years and over.</t>
    </r>
  </si>
  <si>
    <r>
      <t xml:space="preserve">b Ludność w wieku powyżej 20 lat. / </t>
    </r>
    <r>
      <rPr>
        <sz val="8"/>
        <color theme="1" tint="0.249977111117893"/>
        <rFont val="Arial"/>
        <family val="2"/>
        <charset val="238"/>
      </rPr>
      <t>Population aged 20 years and over.</t>
    </r>
  </si>
  <si>
    <r>
      <t xml:space="preserve">a Ludność w wieku powyżej 18 lat. / </t>
    </r>
    <r>
      <rPr>
        <sz val="8"/>
        <color theme="1" tint="0.249977111117893"/>
        <rFont val="Arial"/>
        <family val="2"/>
        <charset val="238"/>
      </rPr>
      <t>Population aged 18 years and over.</t>
    </r>
  </si>
  <si>
    <t>cn</t>
  </si>
  <si>
    <r>
      <t xml:space="preserve">w  % ogółu ludności danej płci w wieku 15 lat i więcej
</t>
    </r>
    <r>
      <rPr>
        <sz val="8"/>
        <color theme="1" tint="0.249977111117893"/>
        <rFont val="Arial"/>
        <family val="2"/>
        <charset val="238"/>
      </rPr>
      <t>in % of population of given sex at the age of 15 years and over</t>
    </r>
  </si>
  <si>
    <r>
      <t xml:space="preserve">mężczyźni
</t>
    </r>
    <r>
      <rPr>
        <sz val="8"/>
        <color theme="1" tint="0.249977111117893"/>
        <rFont val="Arial"/>
        <family val="2"/>
        <charset val="238"/>
      </rPr>
      <t>males</t>
    </r>
  </si>
  <si>
    <r>
      <t xml:space="preserve">kobiety
</t>
    </r>
    <r>
      <rPr>
        <sz val="8"/>
        <color theme="1" tint="0.249977111117893"/>
        <rFont val="Arial"/>
        <family val="2"/>
        <charset val="238"/>
      </rPr>
      <t>females</t>
    </r>
  </si>
  <si>
    <t>World Data Bank, World Development Indicators</t>
  </si>
  <si>
    <t>g 2004 r.</t>
  </si>
  <si>
    <t>f 2007 r.</t>
  </si>
  <si>
    <t>e 2001 r.</t>
  </si>
  <si>
    <t>d 2014 r.</t>
  </si>
  <si>
    <t>c 2003 r.</t>
  </si>
  <si>
    <t>a 2012 r.</t>
  </si>
  <si>
    <r>
      <t xml:space="preserve">zachorowania na AIDS
</t>
    </r>
    <r>
      <rPr>
        <sz val="8"/>
        <color theme="1" tint="0.249977111117893"/>
        <rFont val="Arial"/>
        <family val="2"/>
        <charset val="238"/>
      </rPr>
      <t>AIDS incidence</t>
    </r>
  </si>
  <si>
    <r>
      <t xml:space="preserve">wykryte przypadki HIV
</t>
    </r>
    <r>
      <rPr>
        <sz val="8"/>
        <color theme="1" tint="0.249977111117893"/>
        <rFont val="Arial"/>
        <family val="2"/>
        <charset val="238"/>
      </rPr>
      <t>HIV incidence</t>
    </r>
  </si>
  <si>
    <t>k 2001 r.</t>
  </si>
  <si>
    <t>i 2014 r.</t>
  </si>
  <si>
    <t>h 2007 r.</t>
  </si>
  <si>
    <t>g 2015 r.</t>
  </si>
  <si>
    <t>f 2011 r.</t>
  </si>
  <si>
    <t>e 2003 r.</t>
  </si>
  <si>
    <t>d 2013 r.</t>
  </si>
  <si>
    <t>c 2008 r.</t>
  </si>
  <si>
    <t>b 2012 r.</t>
  </si>
  <si>
    <r>
      <t xml:space="preserve">a Nowo zdiagnozowane przypadki. / </t>
    </r>
    <r>
      <rPr>
        <sz val="8"/>
        <color theme="1" tint="0.249977111117893"/>
        <rFont val="Arial"/>
        <family val="2"/>
        <charset val="238"/>
      </rPr>
      <t>Newly diagnosed cases.</t>
    </r>
  </si>
  <si>
    <r>
      <t xml:space="preserve">WZW typu B
</t>
    </r>
    <r>
      <rPr>
        <sz val="8"/>
        <color theme="1" tint="0.249977111117893"/>
        <rFont val="Arial"/>
        <family val="2"/>
        <charset val="238"/>
      </rPr>
      <t>viral hepatitis B</t>
    </r>
  </si>
  <si>
    <r>
      <t xml:space="preserve">gruźlica
</t>
    </r>
    <r>
      <rPr>
        <sz val="8"/>
        <color theme="1" tint="0.249977111117893"/>
        <rFont val="Arial"/>
        <family val="2"/>
        <charset val="238"/>
      </rPr>
      <t>tuberculosis</t>
    </r>
  </si>
  <si>
    <r>
      <t xml:space="preserve">Dane o </t>
    </r>
    <r>
      <rPr>
        <b/>
        <sz val="9"/>
        <color theme="1"/>
        <rFont val="Arial"/>
        <family val="2"/>
        <charset val="238"/>
      </rPr>
      <t>przyjęciach do ośrodków leczących narkomanię</t>
    </r>
    <r>
      <rPr>
        <sz val="9"/>
        <color theme="1"/>
        <rFont val="Arial"/>
        <family val="2"/>
        <charset val="238"/>
      </rPr>
      <t xml:space="preserve"> dotyczą osób przyjętych po raz pierwszy na leczenie związane z używaniem narkotyków.</t>
    </r>
  </si>
  <si>
    <r>
      <t xml:space="preserve">Data on </t>
    </r>
    <r>
      <rPr>
        <b/>
        <sz val="9"/>
        <color theme="1" tint="0.249977111117893"/>
        <rFont val="Arial"/>
        <family val="2"/>
        <charset val="238"/>
      </rPr>
      <t>admissions to drug treatment centres</t>
    </r>
    <r>
      <rPr>
        <sz val="9"/>
        <color theme="1" tint="0.249977111117893"/>
        <rFont val="Arial"/>
        <family val="2"/>
        <charset val="238"/>
      </rPr>
      <t xml:space="preserve"> concern persons admitted for the first time for treatment related to drug abuse.</t>
    </r>
  </si>
  <si>
    <r>
      <t xml:space="preserve">Data on </t>
    </r>
    <r>
      <rPr>
        <b/>
        <sz val="9"/>
        <color theme="1" tint="0.249977111117893"/>
        <rFont val="Arial"/>
        <family val="2"/>
        <charset val="238"/>
      </rPr>
      <t>alcohol consumption in liters per person</t>
    </r>
    <r>
      <rPr>
        <sz val="9"/>
        <color theme="1" tint="0.249977111117893"/>
        <rFont val="Arial"/>
        <family val="2"/>
        <charset val="238"/>
      </rPr>
      <t xml:space="preserve"> include alcoholic beverages, such as spirits, wine and beer. The data do not include the consumption of alcohol from illegal production, smuggled and bought in duty-free zones, which can affect the reliability of data in some cases.</t>
    </r>
  </si>
  <si>
    <r>
      <t xml:space="preserve">Body Mass Index (BMI) </t>
    </r>
    <r>
      <rPr>
        <sz val="9"/>
        <color theme="1" tint="0.249977111117893"/>
        <rFont val="Arial"/>
        <family val="2"/>
        <charset val="238"/>
      </rPr>
      <t>is a relation between the body mass to the square of the body height.</t>
    </r>
  </si>
  <si>
    <r>
      <t xml:space="preserve">Źródło / </t>
    </r>
    <r>
      <rPr>
        <b/>
        <sz val="7"/>
        <color theme="1" tint="0.249977111117893"/>
        <rFont val="Arial"/>
        <family val="2"/>
        <charset val="238"/>
      </rPr>
      <t>Source</t>
    </r>
    <r>
      <rPr>
        <b/>
        <sz val="7"/>
        <rFont val="Arial"/>
        <family val="2"/>
        <charset val="238"/>
      </rPr>
      <t>:</t>
    </r>
  </si>
  <si>
    <t xml:space="preserve">m 2011 r. </t>
  </si>
  <si>
    <t>l 2012 r.</t>
  </si>
  <si>
    <t>k 2004 r.</t>
  </si>
  <si>
    <t>i 2005 r.</t>
  </si>
  <si>
    <t>g 2006 r.</t>
  </si>
  <si>
    <t>f 2009 r.</t>
  </si>
  <si>
    <t>c 2001 r.</t>
  </si>
  <si>
    <t>b 2002 r.</t>
  </si>
  <si>
    <r>
      <t>Zjednoczone Emiraty Arabskie /</t>
    </r>
    <r>
      <rPr>
        <sz val="8"/>
        <color theme="1" tint="0.249977111117893"/>
        <rFont val="Arial"/>
        <family val="2"/>
        <charset val="238"/>
      </rPr>
      <t xml:space="preserve"> United Arab Emirates</t>
    </r>
  </si>
  <si>
    <r>
      <t>Wielka Brytania /</t>
    </r>
    <r>
      <rPr>
        <sz val="8"/>
        <color theme="1" tint="0.249977111117893"/>
        <rFont val="Arial"/>
        <family val="2"/>
        <charset val="238"/>
      </rPr>
      <t xml:space="preserve"> United Kingdom</t>
    </r>
  </si>
  <si>
    <r>
      <t>Węgry /</t>
    </r>
    <r>
      <rPr>
        <sz val="8"/>
        <color theme="1" tint="0.249977111117893"/>
        <rFont val="Arial"/>
        <family val="2"/>
        <charset val="238"/>
      </rPr>
      <t xml:space="preserve"> Hungary</t>
    </r>
  </si>
  <si>
    <r>
      <t>Ukraina /</t>
    </r>
    <r>
      <rPr>
        <sz val="8"/>
        <color theme="1" tint="0.249977111117893"/>
        <rFont val="Arial"/>
        <family val="2"/>
        <charset val="238"/>
      </rPr>
      <t xml:space="preserve"> Ukraine</t>
    </r>
  </si>
  <si>
    <r>
      <t>Tajlandia /</t>
    </r>
    <r>
      <rPr>
        <sz val="8"/>
        <color theme="1" tint="0.249977111117893"/>
        <rFont val="Arial"/>
        <family val="2"/>
        <charset val="238"/>
      </rPr>
      <t xml:space="preserve"> Thailand</t>
    </r>
  </si>
  <si>
    <r>
      <t>Słowenia /</t>
    </r>
    <r>
      <rPr>
        <sz val="8"/>
        <color theme="1" tint="0.249977111117893"/>
        <rFont val="Arial"/>
        <family val="2"/>
        <charset val="238"/>
      </rPr>
      <t xml:space="preserve"> Slovenia</t>
    </r>
  </si>
  <si>
    <r>
      <t>Portugalia /</t>
    </r>
    <r>
      <rPr>
        <sz val="8"/>
        <color theme="1" tint="0.249977111117893"/>
        <rFont val="Arial"/>
        <family val="2"/>
        <charset val="238"/>
      </rPr>
      <t xml:space="preserve"> Portugal</t>
    </r>
  </si>
  <si>
    <r>
      <t>P o l s k a /</t>
    </r>
    <r>
      <rPr>
        <b/>
        <sz val="8"/>
        <color theme="1" tint="0.249977111117893"/>
        <rFont val="Arial"/>
        <family val="2"/>
        <charset val="238"/>
      </rPr>
      <t xml:space="preserve"> P o l a n d</t>
    </r>
  </si>
  <si>
    <r>
      <t>Nigeria /</t>
    </r>
    <r>
      <rPr>
        <sz val="8"/>
        <color theme="1" tint="0.249977111117893"/>
        <rFont val="Arial"/>
        <family val="2"/>
        <charset val="238"/>
      </rPr>
      <t xml:space="preserve"> Nigeria</t>
    </r>
  </si>
  <si>
    <r>
      <t>Meksyk /</t>
    </r>
    <r>
      <rPr>
        <sz val="8"/>
        <color theme="1" tint="0.249977111117893"/>
        <rFont val="Arial"/>
        <family val="2"/>
        <charset val="238"/>
      </rPr>
      <t xml:space="preserve"> Mexico</t>
    </r>
  </si>
  <si>
    <r>
      <t>Malta /</t>
    </r>
    <r>
      <rPr>
        <sz val="8"/>
        <color theme="1" tint="0.249977111117893"/>
        <rFont val="Arial"/>
        <family val="2"/>
        <charset val="238"/>
      </rPr>
      <t xml:space="preserve"> Malta</t>
    </r>
  </si>
  <si>
    <r>
      <t>Łotwa /</t>
    </r>
    <r>
      <rPr>
        <sz val="8"/>
        <color theme="1" tint="0.249977111117893"/>
        <rFont val="Arial"/>
        <family val="2"/>
        <charset val="238"/>
      </rPr>
      <t xml:space="preserve"> Latvia</t>
    </r>
  </si>
  <si>
    <r>
      <t>Korea Południowa /</t>
    </r>
    <r>
      <rPr>
        <sz val="8"/>
        <color theme="1" tint="0.249977111117893"/>
        <rFont val="Arial"/>
        <family val="2"/>
        <charset val="238"/>
      </rPr>
      <t xml:space="preserve"> South Korea</t>
    </r>
  </si>
  <si>
    <r>
      <t>Kanada /</t>
    </r>
    <r>
      <rPr>
        <sz val="8"/>
        <color theme="1" tint="0.249977111117893"/>
        <rFont val="Arial"/>
        <family val="2"/>
        <charset val="238"/>
      </rPr>
      <t xml:space="preserve"> Canada</t>
    </r>
  </si>
  <si>
    <r>
      <t>Japonia /</t>
    </r>
    <r>
      <rPr>
        <sz val="8"/>
        <color theme="1" tint="0.249977111117893"/>
        <rFont val="Arial"/>
        <family val="2"/>
        <charset val="238"/>
      </rPr>
      <t xml:space="preserve"> Japan</t>
    </r>
  </si>
  <si>
    <r>
      <t>Irlandia /</t>
    </r>
    <r>
      <rPr>
        <sz val="8"/>
        <color theme="1" tint="0.249977111117893"/>
        <rFont val="Arial"/>
        <family val="2"/>
        <charset val="238"/>
      </rPr>
      <t xml:space="preserve"> Ireland</t>
    </r>
  </si>
  <si>
    <r>
      <t>Iran /</t>
    </r>
    <r>
      <rPr>
        <sz val="8"/>
        <color theme="1" tint="0.249977111117893"/>
        <rFont val="Arial"/>
        <family val="2"/>
        <charset val="238"/>
      </rPr>
      <t xml:space="preserve"> Iran</t>
    </r>
  </si>
  <si>
    <r>
      <t>Indonezja /</t>
    </r>
    <r>
      <rPr>
        <sz val="8"/>
        <color theme="1" tint="0.249977111117893"/>
        <rFont val="Arial"/>
        <family val="2"/>
        <charset val="238"/>
      </rPr>
      <t xml:space="preserve"> Indonesia</t>
    </r>
  </si>
  <si>
    <r>
      <t>Holandia /</t>
    </r>
    <r>
      <rPr>
        <sz val="8"/>
        <color theme="1" tint="0.249977111117893"/>
        <rFont val="Arial"/>
        <family val="2"/>
        <charset val="238"/>
      </rPr>
      <t xml:space="preserve"> Netherlands</t>
    </r>
  </si>
  <si>
    <r>
      <t>Francja /</t>
    </r>
    <r>
      <rPr>
        <sz val="8"/>
        <color theme="1" tint="0.249977111117893"/>
        <rFont val="Arial"/>
        <family val="2"/>
        <charset val="238"/>
      </rPr>
      <t xml:space="preserve"> France</t>
    </r>
  </si>
  <si>
    <r>
      <t>Dania /</t>
    </r>
    <r>
      <rPr>
        <i/>
        <sz val="8"/>
        <color theme="1" tint="0.249977111117893"/>
        <rFont val="Arial"/>
        <family val="2"/>
        <charset val="238"/>
      </rPr>
      <t xml:space="preserve"> </t>
    </r>
    <r>
      <rPr>
        <sz val="8"/>
        <color theme="1" tint="0.249977111117893"/>
        <rFont val="Arial"/>
        <family val="2"/>
        <charset val="238"/>
      </rPr>
      <t>Denmark</t>
    </r>
  </si>
  <si>
    <r>
      <t>Chorwacja /</t>
    </r>
    <r>
      <rPr>
        <sz val="8"/>
        <color theme="1" tint="0.249977111117893"/>
        <rFont val="Arial"/>
        <family val="2"/>
        <charset val="238"/>
      </rPr>
      <t xml:space="preserve"> Croatia</t>
    </r>
  </si>
  <si>
    <r>
      <t>Chiny /</t>
    </r>
    <r>
      <rPr>
        <sz val="8"/>
        <color theme="1" tint="0.249977111117893"/>
        <rFont val="Arial"/>
        <family val="2"/>
        <charset val="238"/>
      </rPr>
      <t xml:space="preserve"> China</t>
    </r>
  </si>
  <si>
    <r>
      <t>Białoruś /</t>
    </r>
    <r>
      <rPr>
        <sz val="8"/>
        <color theme="1" tint="0.249977111117893"/>
        <rFont val="Arial"/>
        <family val="2"/>
        <charset val="238"/>
      </rPr>
      <t xml:space="preserve"> Belarus</t>
    </r>
  </si>
  <si>
    <r>
      <t>Belgia /</t>
    </r>
    <r>
      <rPr>
        <sz val="8"/>
        <color theme="1" tint="0.249977111117893"/>
        <rFont val="Arial"/>
        <family val="2"/>
        <charset val="238"/>
      </rPr>
      <t xml:space="preserve"> Belgium</t>
    </r>
  </si>
  <si>
    <r>
      <rPr>
        <sz val="8"/>
        <rFont val="Arial"/>
        <family val="2"/>
        <charset val="238"/>
      </rPr>
      <t>Austria</t>
    </r>
    <r>
      <rPr>
        <sz val="8"/>
        <color theme="1" tint="0.249977111117893"/>
        <rFont val="Arial"/>
        <family val="2"/>
        <charset val="238"/>
      </rPr>
      <t xml:space="preserve"> / Austria</t>
    </r>
  </si>
  <si>
    <r>
      <t xml:space="preserve">w % dzieci do 12 miesiąca życia
</t>
    </r>
    <r>
      <rPr>
        <sz val="8"/>
        <color theme="1" tint="0.249977111117893"/>
        <rFont val="Arial"/>
        <family val="2"/>
        <charset val="238"/>
      </rPr>
      <t>in % of children up to 12 months of age</t>
    </r>
  </si>
  <si>
    <r>
      <t>Przeciw błonicy/ tężcowi/ krztuścowi</t>
    </r>
    <r>
      <rPr>
        <i/>
        <vertAlign val="superscript"/>
        <sz val="8"/>
        <color theme="1"/>
        <rFont val="Arial"/>
        <family val="2"/>
        <charset val="238"/>
      </rPr>
      <t xml:space="preserve">
</t>
    </r>
    <r>
      <rPr>
        <sz val="8"/>
        <color theme="1" tint="0.249977111117893"/>
        <rFont val="Arial"/>
        <family val="2"/>
        <charset val="238"/>
      </rPr>
      <t>Diphteria/ tetanus/ whooping cough vaccinations</t>
    </r>
  </si>
  <si>
    <r>
      <t>Przeciw odrze</t>
    </r>
    <r>
      <rPr>
        <i/>
        <vertAlign val="superscript"/>
        <sz val="8"/>
        <color theme="1"/>
        <rFont val="Arial"/>
        <family val="2"/>
        <charset val="238"/>
      </rPr>
      <t xml:space="preserve">a
</t>
    </r>
    <r>
      <rPr>
        <sz val="8"/>
        <color theme="1" tint="0.249977111117893"/>
        <rFont val="Arial"/>
        <family val="2"/>
        <charset val="238"/>
      </rPr>
      <t>Measles vaccinations</t>
    </r>
    <r>
      <rPr>
        <vertAlign val="superscript"/>
        <sz val="8"/>
        <color theme="1" tint="0.249977111117893"/>
        <rFont val="Arial"/>
        <family val="2"/>
        <charset val="238"/>
      </rPr>
      <t>a</t>
    </r>
  </si>
  <si>
    <r>
      <t xml:space="preserve">Przeciw wirusowemu zapaleniu wątroby typu B
</t>
    </r>
    <r>
      <rPr>
        <sz val="8"/>
        <color theme="1" tint="0.249977111117893"/>
        <rFont val="Arial"/>
        <family val="2"/>
        <charset val="238"/>
      </rPr>
      <t>Hepatitis type B vaccinations</t>
    </r>
  </si>
  <si>
    <r>
      <t xml:space="preserve">Przeciw gruźlicy
</t>
    </r>
    <r>
      <rPr>
        <sz val="8"/>
        <color theme="1" tint="0.249977111117893"/>
        <rFont val="Arial"/>
        <family val="2"/>
        <charset val="238"/>
      </rPr>
      <t>BCG vaccinations</t>
    </r>
  </si>
  <si>
    <r>
      <t xml:space="preserve">Dane o </t>
    </r>
    <r>
      <rPr>
        <b/>
        <sz val="9"/>
        <color theme="1"/>
        <rFont val="Arial"/>
        <family val="2"/>
        <charset val="238"/>
      </rPr>
      <t>średnim rocznym spożyciu alkoholu</t>
    </r>
    <r>
      <rPr>
        <sz val="9"/>
        <color theme="1"/>
        <rFont val="Arial"/>
        <family val="2"/>
        <charset val="238"/>
      </rPr>
      <t xml:space="preserve"> zostały przeliczone na 1 osobę ludności w wieku 15 lat i więcej z wyjątkiem następujących krajów: Japonii – w wieku 20 lat i więcej oraz Stanów Zjednoczonych – w wieku 14 lat i więcej.</t>
    </r>
  </si>
  <si>
    <r>
      <t xml:space="preserve">Data on </t>
    </r>
    <r>
      <rPr>
        <b/>
        <sz val="9"/>
        <color theme="1" tint="0.249977111117893"/>
        <rFont val="Arial"/>
        <family val="2"/>
        <charset val="238"/>
      </rPr>
      <t>average annual alcohol consumption</t>
    </r>
    <r>
      <rPr>
        <sz val="9"/>
        <color theme="1" tint="0.249977111117893"/>
        <rFont val="Arial"/>
        <family val="2"/>
        <charset val="238"/>
      </rPr>
      <t xml:space="preserve"> have been calculated per 1 person of the population aged 15 years and over with the exception of the following countries: Japan – 20 years and over and the United States – 14 years and over. </t>
    </r>
  </si>
  <si>
    <r>
      <t xml:space="preserve">Czechy / </t>
    </r>
    <r>
      <rPr>
        <sz val="8"/>
        <color theme="1" tint="0.249977111117893"/>
        <rFont val="Arial"/>
        <family val="2"/>
        <charset val="238"/>
      </rPr>
      <t>Czechia</t>
    </r>
  </si>
  <si>
    <r>
      <t>w tys.</t>
    </r>
    <r>
      <rPr>
        <sz val="8"/>
        <color theme="1" tint="0.249977111117893"/>
        <rFont val="Arial"/>
        <family val="2"/>
        <charset val="238"/>
      </rPr>
      <t xml:space="preserve">     in thousands</t>
    </r>
  </si>
  <si>
    <t>u 2016 r.</t>
  </si>
  <si>
    <t>t 2017 r.</t>
  </si>
  <si>
    <t>s 2018 r.</t>
  </si>
  <si>
    <t>s</t>
  </si>
  <si>
    <t>u</t>
  </si>
  <si>
    <t>t</t>
  </si>
  <si>
    <t>58.36</t>
  </si>
  <si>
    <t>23.64</t>
  </si>
  <si>
    <r>
      <t xml:space="preserve">przyjęcia do ośrodków leczących narkomanię
na 100 tys. ludności
</t>
    </r>
    <r>
      <rPr>
        <sz val="8"/>
        <color theme="1" tint="0.249977111117893"/>
        <rFont val="Arial"/>
        <family val="2"/>
        <charset val="238"/>
      </rPr>
      <t>admissions to drug treatment centres 
per 100 thousand population</t>
    </r>
  </si>
  <si>
    <r>
      <t xml:space="preserve">średnie roczne spożycie alkoholu na osobę 
w litrach 100% alkoholu
</t>
    </r>
    <r>
      <rPr>
        <sz val="8"/>
        <color theme="1" tint="0.249977111117893"/>
        <rFont val="Arial"/>
        <family val="2"/>
        <charset val="238"/>
      </rPr>
      <t>average annual alcohol consumption per capita 
in liters of pure alcohol</t>
    </r>
  </si>
  <si>
    <r>
      <t xml:space="preserve">palący papierosy w % ogółu ludności 
w wieku 15 lat i więcej
</t>
    </r>
    <r>
      <rPr>
        <sz val="8"/>
        <color theme="1" tint="0.249977111117893"/>
        <rFont val="Arial"/>
        <family val="2"/>
        <charset val="238"/>
      </rPr>
      <t>daily smokers as a % of the population 
aged 15 years and over</t>
    </r>
  </si>
  <si>
    <r>
      <t xml:space="preserve">POPULATION HEALTH CONDITION </t>
    </r>
    <r>
      <rPr>
        <sz val="10"/>
        <color theme="1" tint="0.249977111117893"/>
        <rFont val="Calibri"/>
        <family val="2"/>
        <charset val="238"/>
      </rPr>
      <t>–</t>
    </r>
    <r>
      <rPr>
        <sz val="10"/>
        <color theme="1" tint="0.249977111117893"/>
        <rFont val="Arial"/>
        <family val="2"/>
        <charset val="238"/>
      </rPr>
      <t xml:space="preserve"> Addictions</t>
    </r>
  </si>
  <si>
    <r>
      <t xml:space="preserve">STAN ZDROWIA LUDNOŚCI </t>
    </r>
    <r>
      <rPr>
        <b/>
        <sz val="10"/>
        <color theme="1"/>
        <rFont val="Calibri"/>
        <family val="2"/>
        <charset val="238"/>
      </rPr>
      <t>–</t>
    </r>
    <r>
      <rPr>
        <b/>
        <sz val="10"/>
        <color theme="1"/>
        <rFont val="Arial"/>
        <family val="2"/>
        <charset val="238"/>
      </rPr>
      <t xml:space="preserve"> Uzależnienia</t>
    </r>
  </si>
  <si>
    <t>STAN ZDROWIA LUDNOŚCI – Waga ciała</t>
  </si>
  <si>
    <t>POPULATION HEALTH CONDITION – Body weight</t>
  </si>
  <si>
    <r>
      <t xml:space="preserve">Osoby z niedowagą
(BMI do 18,5)
</t>
    </r>
    <r>
      <rPr>
        <sz val="8"/>
        <color theme="1" tint="0.249977111117893"/>
        <rFont val="Arial"/>
        <family val="2"/>
        <charset val="238"/>
      </rPr>
      <t>Underweight persons
(BMI below 18.5)</t>
    </r>
  </si>
  <si>
    <r>
      <t xml:space="preserve">Osoby z nadwagą
(BMI 25,0–30,0)
</t>
    </r>
    <r>
      <rPr>
        <sz val="8"/>
        <color theme="1" tint="0.249977111117893"/>
        <rFont val="Arial"/>
        <family val="2"/>
        <charset val="238"/>
      </rPr>
      <t>Overweight persons
(BMI 25.0–30.0)</t>
    </r>
  </si>
  <si>
    <r>
      <t xml:space="preserve">Osoby otyłe
(BMI 30,0 i więcej)
</t>
    </r>
    <r>
      <rPr>
        <sz val="8"/>
        <color theme="1" tint="0.249977111117893"/>
        <rFont val="Arial"/>
        <family val="2"/>
        <charset val="238"/>
      </rPr>
      <t>Obese persons
(BMI over 30.0)</t>
    </r>
  </si>
  <si>
    <t/>
  </si>
  <si>
    <r>
      <t xml:space="preserve">d Ludność w wieku 16–64 lata. / </t>
    </r>
    <r>
      <rPr>
        <sz val="8"/>
        <color theme="1" tint="0.249977111117893"/>
        <rFont val="Arial"/>
        <family val="2"/>
        <charset val="238"/>
      </rPr>
      <t>Population aged 16–64 years.</t>
    </r>
  </si>
  <si>
    <r>
      <t xml:space="preserve">e Ludność w wieku 15–64 lata. / </t>
    </r>
    <r>
      <rPr>
        <sz val="8"/>
        <color theme="1" tint="0.249977111117893"/>
        <rFont val="Arial"/>
        <family val="2"/>
        <charset val="238"/>
      </rPr>
      <t>Population aged 15–64 years.</t>
    </r>
  </si>
  <si>
    <r>
      <t xml:space="preserve">f Ludność w wieku 20–80 lat. / </t>
    </r>
    <r>
      <rPr>
        <sz val="8"/>
        <color theme="1" tint="0.249977111117893"/>
        <rFont val="Arial"/>
        <family val="2"/>
        <charset val="238"/>
      </rPr>
      <t>Population aged 20–80 years.</t>
    </r>
  </si>
  <si>
    <r>
      <t>g Ludność w wieku 18–79 lata. /</t>
    </r>
    <r>
      <rPr>
        <sz val="8"/>
        <color theme="1" tint="0.249977111117893"/>
        <rFont val="Arial"/>
        <family val="2"/>
        <charset val="238"/>
      </rPr>
      <t xml:space="preserve"> Population aged 18–79 years.</t>
    </r>
  </si>
  <si>
    <r>
      <t xml:space="preserve">k Ludność w wieku 15–65 lata. / </t>
    </r>
    <r>
      <rPr>
        <sz val="8"/>
        <color theme="1" tint="0.249977111117893"/>
        <rFont val="Arial"/>
        <family val="2"/>
        <charset val="238"/>
      </rPr>
      <t>Population aged 15–65 years.</t>
    </r>
  </si>
  <si>
    <r>
      <t xml:space="preserve">l Ludność w wieku 25–64 lata. / </t>
    </r>
    <r>
      <rPr>
        <sz val="8"/>
        <color theme="1" tint="0.249977111117893"/>
        <rFont val="Arial"/>
        <family val="2"/>
        <charset val="238"/>
      </rPr>
      <t>Population aged 25–64 years.</t>
    </r>
  </si>
  <si>
    <r>
      <t xml:space="preserve">m Ludność w wieku 25–74 lata. / </t>
    </r>
    <r>
      <rPr>
        <sz val="8"/>
        <color theme="1" tint="0.249977111117893"/>
        <rFont val="Arial"/>
        <family val="2"/>
        <charset val="238"/>
      </rPr>
      <t>Population aged 25–74 years.</t>
    </r>
  </si>
  <si>
    <t>i 2019 r.</t>
  </si>
  <si>
    <t>h 2018 r.</t>
  </si>
  <si>
    <r>
      <t xml:space="preserve"> ludność zakażona HIV w % ogółu ludności w wieku 15–49 lat
</t>
    </r>
    <r>
      <rPr>
        <sz val="8"/>
        <color theme="1" tint="0.249977111117893"/>
        <rFont val="Arial"/>
        <family val="2"/>
        <charset val="238"/>
      </rPr>
      <t>prevalence of HIV as a % of total population aged 15</t>
    </r>
    <r>
      <rPr>
        <sz val="8"/>
        <color theme="1" tint="0.249977111117893"/>
        <rFont val="Calibri"/>
        <family val="2"/>
        <charset val="238"/>
      </rPr>
      <t>–</t>
    </r>
    <r>
      <rPr>
        <sz val="8"/>
        <color theme="1" tint="0.249977111117893"/>
        <rFont val="Arial"/>
        <family val="2"/>
        <charset val="238"/>
      </rPr>
      <t>49 years</t>
    </r>
  </si>
  <si>
    <t>POPULATION HEALTH CONDITION – Incidence of HIV and AIDS</t>
  </si>
  <si>
    <t>STAN ZDROWIA LUDNOŚCI – Wykryte przypadki HIV i zachorowania na AIDS</t>
  </si>
  <si>
    <t>STAN ZDROWIA LUDNOŚCI – Inne zachorowania</t>
  </si>
  <si>
    <t>POPULATION HEALTH CONDITION – Other diseases</t>
  </si>
  <si>
    <r>
      <t>cukrzyca</t>
    </r>
    <r>
      <rPr>
        <vertAlign val="superscript"/>
        <sz val="8"/>
        <color theme="1"/>
        <rFont val="Arial"/>
        <family val="2"/>
        <charset val="238"/>
      </rPr>
      <t xml:space="preserve">a
</t>
    </r>
    <r>
      <rPr>
        <sz val="8"/>
        <color theme="1" tint="0.249977111117893"/>
        <rFont val="Arial"/>
        <family val="2"/>
        <charset val="238"/>
      </rPr>
      <t>diabetes</t>
    </r>
    <r>
      <rPr>
        <vertAlign val="superscript"/>
        <sz val="8"/>
        <color theme="1" tint="0.249977111117893"/>
        <rFont val="Arial"/>
        <family val="2"/>
        <charset val="238"/>
      </rPr>
      <t>a</t>
    </r>
  </si>
  <si>
    <t>ł</t>
  </si>
  <si>
    <t>l 2018 r.</t>
  </si>
  <si>
    <t>ł 2017 r.</t>
  </si>
  <si>
    <r>
      <t>Czechy /</t>
    </r>
    <r>
      <rPr>
        <sz val="8"/>
        <color theme="1" tint="0.249977111117893"/>
        <rFont val="Arial"/>
        <family val="2"/>
        <charset val="238"/>
      </rPr>
      <t xml:space="preserve"> Czechia</t>
    </r>
  </si>
  <si>
    <t>a W % dzieci w wieku 12–23 miesiące. / In % of children aged 12–23 months.</t>
  </si>
  <si>
    <t>d 2019 r.</t>
  </si>
  <si>
    <t>n 2015 r.</t>
  </si>
  <si>
    <t>PRACOWNICY MEDYCZNI — Stan w końcu roku</t>
  </si>
  <si>
    <t>MEDICAL PERSONNEL — End of the year</t>
  </si>
  <si>
    <t>STAN ZDROWIA LUDNOŚCI — Uzależnienia</t>
  </si>
  <si>
    <t>POPULATION HEALTH CONDITION — Addictions</t>
  </si>
  <si>
    <t>STAN ZDROWIA LUDNOŚCI — Waga ciała</t>
  </si>
  <si>
    <t>POPULATION HEALTH CONDITION — Body weight</t>
  </si>
  <si>
    <t>STAN ZDROWIA LUDNOŚCI — Wykryte przypadki HIV i zachorowania na AIDS</t>
  </si>
  <si>
    <t>POPULATION HEALTH CONDITION — HIV incidence and morbidity of AIDS</t>
  </si>
  <si>
    <t>STAN ZDROWIA LUDNOŚCI — Inne zachorowania</t>
  </si>
  <si>
    <t>POPULATION HEALTH CONDITION — Other diseases</t>
  </si>
  <si>
    <t>Dane o palących papierosy dotyczą osób w wieku 15 lat i więcej z wyjątkiem następujących krajów: Brazylii, Grecji (w 2000 r.), Irlandii (w 2002 r. i 2007 r.), Polski (w 2001 r.), Słowacji (w 2003 r.), Słowenii (w 2001 r.),  Stanów Zjednoczonych, Turcji (w 2003 r.) i Węgier (w 2000 r.) – 18 lat i więcej, Bułgarii (w 2001 r.), Danii (od 2010 r.),  Francji (do 2010 r.), Hiszpanii (przed 2011 r.), Holandii (w 2000 r.), Malty (w 2002 r.), Szwecji,  Wielkiej Brytanii – 16 lat i więcej, Chorwacji (w 2000 r.), Meksyku (w 2011 r.), Danii (w 2000 r.) – 13 lat i więcej, Estonii – 16–64 lata, Finlandii (do 2010 r.) – 15–64 lata , Meksyku (w 2000 r.) – 20 lat i więcej, Kanady (od 2010 r.) – 12 lat i więcej, Norwegii – 16–74 lata, Szwecji (w 2000 r.) – 16–84 lata, Finlandii (w 2016 r.) – 20–64 lata, Japonii - 20 lat i więcej.</t>
  </si>
  <si>
    <t>Data on daily smokres concern persons aged 15 years and over with the exception of the following countries: Brazil, Greece (in 2000), Ireland (in 2002 and 2007), Poland (in 2001), Slovakia (in 2003), Slovenia (in 2001), the United States, Turkey (in 2003) and Hungary (in 2000) – 18 years and over, Bulgaria (in 2001), Denmark (since 2010), France (until 2010), Spain (before 2011), the Netherlands (in 2000), Malta (in 2002), Sweden, the United Kingdom – 16 years and over, Croatia (in 2000), Mexico (in 2011),  Denmark (in 2000), Estonia – 16–64 years, Finland (until 2010) – 15–64 years, Mexico (in 2000) – 20 years and over, Canada (since 2010) – 12 years and over, Norway – 16–74 years, Sweden (in 2000) – 16–84 years, Finland (in 2016) – 20–64 years, Japan - 20 years and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</si>
</sst>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i/>
      <sz val="7"/>
      <color theme="1"/>
      <name val="Arial"/>
      <family val="2"/>
      <charset val="238"/>
    </font>
    <font>
      <sz val="8"/>
      <color theme="1"/>
      <name val="Arial"/>
      <family val="2"/>
      <charset val="238"/>
    </font>
    <font>
      <u/>
      <sz val="11"/>
      <color theme="10"/>
      <name val="Calibri"/>
      <family val="2"/>
      <charset val="238"/>
      <scheme val="minor"/>
    </font>
    <font>
      <u/>
      <sz val="8"/>
      <color theme="10"/>
      <name val="Arial"/>
      <family val="2"/>
      <charset val="238"/>
    </font>
    <font>
      <sz val="8"/>
      <name val="Arial"/>
      <family val="2"/>
      <charset val="238"/>
    </font>
    <font>
      <b/>
      <sz val="7"/>
      <name val="Arial"/>
      <family val="2"/>
      <charset val="238"/>
    </font>
    <font>
      <sz val="8"/>
      <color rgb="FF000000"/>
      <name val="Arial"/>
      <family val="2"/>
      <charset val="238"/>
    </font>
    <font>
      <b/>
      <i/>
      <sz val="7"/>
      <color theme="1"/>
      <name val="Arial"/>
      <family val="2"/>
      <charset val="238"/>
    </font>
    <font>
      <b/>
      <sz val="8"/>
      <color theme="1"/>
      <name val="Arial"/>
      <family val="2"/>
      <charset val="238"/>
    </font>
    <font>
      <b/>
      <sz val="10"/>
      <color theme="1"/>
      <name val="Arial"/>
      <family val="2"/>
      <charset val="238"/>
    </font>
    <font>
      <i/>
      <sz val="10"/>
      <color theme="1"/>
      <name val="Arial"/>
      <family val="2"/>
      <charset val="238"/>
    </font>
    <font>
      <sz val="10"/>
      <color theme="1"/>
      <name val="Arial"/>
      <family val="2"/>
      <charset val="238"/>
    </font>
    <font>
      <sz val="9"/>
      <color theme="1"/>
      <name val="Arial"/>
      <family val="2"/>
      <charset val="238"/>
    </font>
    <font>
      <i/>
      <sz val="9"/>
      <color theme="1"/>
      <name val="Arial"/>
      <family val="2"/>
      <charset val="238"/>
    </font>
    <font>
      <b/>
      <sz val="9"/>
      <color theme="1"/>
      <name val="Arial"/>
      <family val="2"/>
      <charset val="238"/>
    </font>
    <font>
      <sz val="7"/>
      <color theme="1"/>
      <name val="Arial"/>
      <family val="2"/>
      <charset val="238"/>
    </font>
    <font>
      <i/>
      <sz val="7"/>
      <color rgb="FF000000"/>
      <name val="Arial"/>
      <family val="2"/>
      <charset val="238"/>
    </font>
    <font>
      <sz val="10"/>
      <name val="Arial"/>
      <family val="2"/>
      <charset val="238"/>
    </font>
    <font>
      <i/>
      <sz val="11"/>
      <color theme="1"/>
      <name val="Calibri"/>
      <family val="2"/>
      <scheme val="minor"/>
    </font>
    <font>
      <b/>
      <sz val="11"/>
      <color theme="1"/>
      <name val="Calibri"/>
      <family val="2"/>
      <scheme val="minor"/>
    </font>
    <font>
      <sz val="8"/>
      <color theme="1"/>
      <name val="Calibri"/>
      <family val="2"/>
      <scheme val="minor"/>
    </font>
    <font>
      <i/>
      <vertAlign val="superscript"/>
      <sz val="8"/>
      <color theme="1"/>
      <name val="Arial"/>
      <family val="2"/>
      <charset val="238"/>
    </font>
    <font>
      <b/>
      <sz val="12"/>
      <color theme="1"/>
      <name val="Arial"/>
      <family val="2"/>
      <charset val="238"/>
    </font>
    <font>
      <sz val="8"/>
      <color theme="10"/>
      <name val="Arial"/>
      <family val="2"/>
      <charset val="238"/>
    </font>
    <font>
      <b/>
      <sz val="7"/>
      <color theme="1" tint="0.249977111117893"/>
      <name val="Arial"/>
      <family val="2"/>
      <charset val="238"/>
    </font>
    <font>
      <sz val="8"/>
      <color theme="1" tint="0.249977111117893"/>
      <name val="Arial"/>
      <family val="2"/>
      <charset val="238"/>
    </font>
    <font>
      <b/>
      <sz val="7"/>
      <color theme="1"/>
      <name val="Arial"/>
      <family val="2"/>
      <charset val="238"/>
    </font>
    <font>
      <b/>
      <sz val="8"/>
      <color theme="1" tint="0.249977111117893"/>
      <name val="Arial"/>
      <family val="2"/>
      <charset val="238"/>
    </font>
    <font>
      <sz val="8"/>
      <color theme="1" tint="4.9989318521683403E-2"/>
      <name val="Arial"/>
      <family val="2"/>
      <charset val="238"/>
    </font>
    <font>
      <sz val="10"/>
      <color theme="1" tint="0.249977111117893"/>
      <name val="Arial"/>
      <family val="2"/>
      <charset val="238"/>
    </font>
    <font>
      <b/>
      <sz val="10"/>
      <color theme="1" tint="0.249977111117893"/>
      <name val="Arial"/>
      <family val="2"/>
      <charset val="238"/>
    </font>
    <font>
      <sz val="12"/>
      <color theme="1" tint="0.249977111117893"/>
      <name val="Arial"/>
      <family val="2"/>
      <charset val="238"/>
    </font>
    <font>
      <sz val="9"/>
      <color theme="1" tint="0.249977111117893"/>
      <name val="Arial"/>
      <family val="2"/>
      <charset val="238"/>
    </font>
    <font>
      <b/>
      <sz val="9"/>
      <color theme="1" tint="0.249977111117893"/>
      <name val="Arial"/>
      <family val="2"/>
      <charset val="238"/>
    </font>
    <font>
      <sz val="7"/>
      <color rgb="FF000000"/>
      <name val="Arial"/>
      <family val="2"/>
      <charset val="238"/>
    </font>
    <font>
      <sz val="10"/>
      <color theme="10"/>
      <name val="Arial"/>
      <family val="2"/>
      <charset val="238"/>
    </font>
    <font>
      <vertAlign val="superscript"/>
      <sz val="8"/>
      <color theme="1"/>
      <name val="Arial"/>
      <family val="2"/>
      <charset val="238"/>
    </font>
    <font>
      <i/>
      <sz val="8"/>
      <color theme="1" tint="0.249977111117893"/>
      <name val="Arial"/>
      <family val="2"/>
      <charset val="238"/>
    </font>
    <font>
      <vertAlign val="superscript"/>
      <sz val="8"/>
      <color theme="1" tint="0.249977111117893"/>
      <name val="Arial"/>
      <family val="2"/>
      <charset val="238"/>
    </font>
    <font>
      <sz val="11"/>
      <color theme="1"/>
      <name val="Calibri"/>
      <family val="2"/>
      <charset val="238"/>
    </font>
    <font>
      <sz val="10"/>
      <color theme="1" tint="0.249977111117893"/>
      <name val="Calibri"/>
      <family val="2"/>
      <charset val="238"/>
    </font>
    <font>
      <b/>
      <sz val="10"/>
      <color theme="1"/>
      <name val="Calibri"/>
      <family val="2"/>
      <charset val="238"/>
    </font>
    <font>
      <sz val="7"/>
      <name val="Arial"/>
      <family val="2"/>
      <charset val="238"/>
    </font>
    <font>
      <sz val="8"/>
      <color theme="1" tint="0.249977111117893"/>
      <name val="Calibri"/>
      <family val="2"/>
      <charset val="238"/>
    </font>
  </fonts>
  <fills count="4">
    <fill>
      <patternFill patternType="none"/>
    </fill>
    <fill>
      <patternFill patternType="gray125"/>
    </fill>
    <fill>
      <patternFill patternType="solid">
        <fgColor theme="0"/>
        <bgColor indexed="64"/>
      </patternFill>
    </fill>
    <fill>
      <patternFill patternType="solid">
        <fgColor rgb="FFCCE4F4"/>
        <bgColor indexed="64"/>
      </patternFill>
    </fill>
  </fills>
  <borders count="38">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thin">
        <color indexed="64"/>
      </right>
      <top/>
      <bottom style="thin">
        <color indexed="64"/>
      </bottom>
      <diagonal/>
    </border>
    <border>
      <left/>
      <right/>
      <top/>
      <bottom style="thin">
        <color indexed="64"/>
      </bottom>
      <diagonal/>
    </border>
    <border>
      <left/>
      <right/>
      <top style="thin">
        <color auto="1"/>
      </top>
      <bottom style="thin">
        <color auto="1"/>
      </bottom>
      <diagonal/>
    </border>
    <border>
      <left style="thin">
        <color indexed="64"/>
      </left>
      <right/>
      <top style="thin">
        <color auto="1"/>
      </top>
      <bottom style="thin">
        <color auto="1"/>
      </bottom>
      <diagonal/>
    </border>
    <border>
      <left/>
      <right style="thin">
        <color indexed="64"/>
      </right>
      <top style="thin">
        <color auto="1"/>
      </top>
      <bottom style="thin">
        <color auto="1"/>
      </bottom>
      <diagonal/>
    </border>
    <border>
      <left style="medium">
        <color indexed="64"/>
      </left>
      <right/>
      <top style="thin">
        <color auto="1"/>
      </top>
      <bottom style="thin">
        <color auto="1"/>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auto="1"/>
      </bottom>
      <diagonal/>
    </border>
    <border>
      <left style="medium">
        <color indexed="64"/>
      </left>
      <right/>
      <top/>
      <bottom style="thin">
        <color auto="1"/>
      </bottom>
      <diagonal/>
    </border>
  </borders>
  <cellStyleXfs count="7">
    <xf numFmtId="0" fontId="0" fillId="0" borderId="0"/>
    <xf numFmtId="0" fontId="3" fillId="0" borderId="0"/>
    <xf numFmtId="0" fontId="8" fillId="0" borderId="0" applyNumberFormat="0" applyFill="0" applyBorder="0" applyAlignment="0" applyProtection="0"/>
    <xf numFmtId="0" fontId="4" fillId="0" borderId="0"/>
    <xf numFmtId="0" fontId="23" fillId="0" borderId="0"/>
    <xf numFmtId="0" fontId="2" fillId="0" borderId="0"/>
    <xf numFmtId="0" fontId="1" fillId="0" borderId="0"/>
  </cellStyleXfs>
  <cellXfs count="356">
    <xf numFmtId="0" fontId="0" fillId="0" borderId="0" xfId="0"/>
    <xf numFmtId="0" fontId="9" fillId="0" borderId="0" xfId="2" applyFont="1" applyFill="1" applyAlignment="1">
      <alignment vertical="center"/>
    </xf>
    <xf numFmtId="0" fontId="11" fillId="0" borderId="0" xfId="3" applyFont="1" applyFill="1" applyAlignment="1">
      <alignment horizontal="right"/>
    </xf>
    <xf numFmtId="0" fontId="18" fillId="2" borderId="0" xfId="1" applyFont="1" applyFill="1" applyAlignment="1">
      <alignment vertical="top" wrapText="1"/>
    </xf>
    <xf numFmtId="0" fontId="19" fillId="2" borderId="0" xfId="1" applyFont="1" applyFill="1" applyAlignment="1">
      <alignment vertical="top" wrapText="1"/>
    </xf>
    <xf numFmtId="0" fontId="9" fillId="0" borderId="0" xfId="2" applyFont="1" applyFill="1" applyAlignment="1"/>
    <xf numFmtId="0" fontId="11" fillId="0" borderId="0" xfId="3" applyFont="1" applyFill="1"/>
    <xf numFmtId="0" fontId="18" fillId="2" borderId="0" xfId="0" applyFont="1" applyFill="1" applyAlignment="1">
      <alignment vertical="top" wrapText="1"/>
    </xf>
    <xf numFmtId="0" fontId="17" fillId="0" borderId="0" xfId="0" applyFont="1"/>
    <xf numFmtId="0" fontId="15" fillId="0" borderId="0" xfId="0" applyFont="1"/>
    <xf numFmtId="0" fontId="11" fillId="0" borderId="0" xfId="4" applyFont="1" applyFill="1"/>
    <xf numFmtId="0" fontId="11" fillId="0" borderId="0" xfId="4" applyFont="1" applyFill="1" applyAlignment="1">
      <alignment horizontal="right"/>
    </xf>
    <xf numFmtId="0" fontId="18" fillId="2" borderId="0" xfId="0" applyFont="1" applyFill="1" applyAlignment="1">
      <alignment vertical="top"/>
    </xf>
    <xf numFmtId="0" fontId="15" fillId="0" borderId="0" xfId="1" applyFont="1" applyAlignment="1"/>
    <xf numFmtId="0" fontId="15" fillId="0" borderId="0" xfId="0" applyFont="1" applyAlignment="1"/>
    <xf numFmtId="0" fontId="28" fillId="0" borderId="0" xfId="0" applyFont="1"/>
    <xf numFmtId="0" fontId="28" fillId="0" borderId="0" xfId="0" applyFont="1" applyBorder="1" applyAlignment="1"/>
    <xf numFmtId="0" fontId="18" fillId="2" borderId="0" xfId="1" applyFont="1" applyFill="1" applyAlignment="1">
      <alignment horizontal="center" vertical="center" wrapText="1"/>
    </xf>
    <xf numFmtId="0" fontId="15" fillId="0" borderId="0" xfId="0" applyFont="1" applyBorder="1" applyAlignment="1"/>
    <xf numFmtId="0" fontId="29" fillId="0" borderId="0" xfId="2" applyFont="1" applyFill="1" applyAlignment="1"/>
    <xf numFmtId="0" fontId="8" fillId="0" borderId="0" xfId="2" applyFill="1" applyAlignment="1">
      <alignment vertical="center"/>
    </xf>
    <xf numFmtId="0" fontId="29" fillId="0" borderId="0" xfId="2" applyFont="1"/>
    <xf numFmtId="0" fontId="0" fillId="0" borderId="0" xfId="0" applyFont="1"/>
    <xf numFmtId="0" fontId="37" fillId="0" borderId="0" xfId="0" applyFont="1" applyAlignment="1">
      <alignment vertical="top"/>
    </xf>
    <xf numFmtId="0" fontId="37" fillId="0" borderId="0" xfId="0" applyFont="1"/>
    <xf numFmtId="0" fontId="35" fillId="0" borderId="0" xfId="1" applyFont="1" applyAlignment="1">
      <alignment horizontal="left" vertical="top"/>
    </xf>
    <xf numFmtId="0" fontId="35" fillId="0" borderId="0" xfId="0" applyFont="1" applyAlignment="1">
      <alignment horizontal="left" vertical="top"/>
    </xf>
    <xf numFmtId="0" fontId="35" fillId="0" borderId="0" xfId="0" applyFont="1" applyAlignment="1">
      <alignment vertical="top"/>
    </xf>
    <xf numFmtId="0" fontId="38" fillId="2" borderId="0" xfId="0" applyFont="1" applyFill="1" applyAlignment="1">
      <alignment vertical="top" wrapText="1"/>
    </xf>
    <xf numFmtId="0" fontId="29" fillId="0" borderId="0" xfId="2" applyFont="1" applyBorder="1"/>
    <xf numFmtId="0" fontId="41" fillId="0" borderId="0" xfId="2" applyFont="1"/>
    <xf numFmtId="0" fontId="39" fillId="2" borderId="0" xfId="0" applyFont="1" applyFill="1" applyAlignment="1">
      <alignment vertical="top"/>
    </xf>
    <xf numFmtId="0" fontId="9" fillId="0" borderId="0" xfId="2" applyFont="1" applyFill="1" applyAlignment="1">
      <alignment horizontal="center"/>
    </xf>
    <xf numFmtId="0" fontId="1" fillId="0" borderId="0" xfId="6" applyFont="1"/>
    <xf numFmtId="0" fontId="21" fillId="0" borderId="0" xfId="6" applyFont="1" applyAlignment="1">
      <alignment horizontal="left" vertical="top"/>
    </xf>
    <xf numFmtId="0" fontId="1" fillId="0" borderId="0" xfId="6" applyFont="1" applyFill="1"/>
    <xf numFmtId="0" fontId="21" fillId="0" borderId="0" xfId="6" applyFont="1" applyFill="1" applyAlignment="1">
      <alignment horizontal="left" vertical="top"/>
    </xf>
    <xf numFmtId="0" fontId="7" fillId="0" borderId="0" xfId="6" applyFont="1" applyFill="1"/>
    <xf numFmtId="0" fontId="7" fillId="0" borderId="0" xfId="6" applyFont="1" applyFill="1" applyAlignment="1">
      <alignment horizontal="left" indent="1"/>
    </xf>
    <xf numFmtId="164" fontId="21" fillId="0" borderId="0" xfId="6" applyNumberFormat="1" applyFont="1" applyFill="1" applyBorder="1" applyAlignment="1">
      <alignment horizontal="left" vertical="top"/>
    </xf>
    <xf numFmtId="164" fontId="7" fillId="0" borderId="0" xfId="6" applyNumberFormat="1" applyFont="1" applyFill="1" applyBorder="1" applyAlignment="1">
      <alignment horizontal="right" vertical="center" wrapText="1"/>
    </xf>
    <xf numFmtId="0" fontId="7" fillId="0" borderId="0" xfId="6" applyFont="1" applyFill="1" applyBorder="1" applyAlignment="1">
      <alignment horizontal="center" vertical="center" wrapText="1"/>
    </xf>
    <xf numFmtId="0" fontId="7" fillId="0" borderId="0" xfId="6" applyFont="1" applyFill="1" applyBorder="1" applyAlignment="1">
      <alignment vertical="center" wrapText="1"/>
    </xf>
    <xf numFmtId="0" fontId="12" fillId="0" borderId="0" xfId="6" applyFont="1" applyFill="1" applyAlignment="1">
      <alignment horizontal="left" indent="1"/>
    </xf>
    <xf numFmtId="0" fontId="12" fillId="0" borderId="0" xfId="6" applyFont="1" applyFill="1" applyAlignment="1">
      <alignment horizontal="left" vertical="center"/>
    </xf>
    <xf numFmtId="164" fontId="21" fillId="0" borderId="1" xfId="6" applyNumberFormat="1" applyFont="1" applyBorder="1" applyAlignment="1">
      <alignment horizontal="left"/>
    </xf>
    <xf numFmtId="165" fontId="7" fillId="0" borderId="2" xfId="6" applyNumberFormat="1" applyFont="1" applyBorder="1" applyAlignment="1">
      <alignment horizontal="right"/>
    </xf>
    <xf numFmtId="164" fontId="21" fillId="0" borderId="3" xfId="6" applyNumberFormat="1" applyFont="1" applyBorder="1" applyAlignment="1">
      <alignment horizontal="left"/>
    </xf>
    <xf numFmtId="165" fontId="7" fillId="0" borderId="4" xfId="6" applyNumberFormat="1" applyFont="1" applyBorder="1" applyAlignment="1">
      <alignment horizontal="right"/>
    </xf>
    <xf numFmtId="0" fontId="7" fillId="0" borderId="2" xfId="6" applyFont="1" applyBorder="1" applyAlignment="1">
      <alignment horizontal="center"/>
    </xf>
    <xf numFmtId="0" fontId="7" fillId="0" borderId="1" xfId="6" applyFont="1" applyBorder="1" applyAlignment="1">
      <alignment horizontal="left"/>
    </xf>
    <xf numFmtId="164" fontId="21" fillId="0" borderId="0" xfId="6" applyNumberFormat="1" applyFont="1" applyBorder="1" applyAlignment="1">
      <alignment horizontal="left"/>
    </xf>
    <xf numFmtId="165" fontId="7" fillId="0" borderId="5" xfId="6" applyNumberFormat="1" applyFont="1" applyBorder="1" applyAlignment="1">
      <alignment horizontal="right"/>
    </xf>
    <xf numFmtId="164" fontId="21" fillId="0" borderId="6" xfId="6" applyNumberFormat="1" applyFont="1" applyBorder="1" applyAlignment="1">
      <alignment horizontal="left"/>
    </xf>
    <xf numFmtId="165" fontId="7" fillId="0" borderId="7" xfId="6" applyNumberFormat="1" applyFont="1" applyBorder="1" applyAlignment="1">
      <alignment horizontal="right"/>
    </xf>
    <xf numFmtId="0" fontId="7" fillId="0" borderId="0" xfId="6" applyFont="1" applyBorder="1" applyAlignment="1">
      <alignment horizontal="center"/>
    </xf>
    <xf numFmtId="0" fontId="7" fillId="0" borderId="5" xfId="6" applyFont="1" applyBorder="1" applyAlignment="1">
      <alignment horizontal="center"/>
    </xf>
    <xf numFmtId="0" fontId="5" fillId="0" borderId="0" xfId="6" applyFont="1"/>
    <xf numFmtId="164" fontId="32" fillId="0" borderId="0" xfId="6" applyNumberFormat="1" applyFont="1" applyBorder="1" applyAlignment="1">
      <alignment horizontal="left"/>
    </xf>
    <xf numFmtId="165" fontId="14" fillId="0" borderId="5" xfId="6" applyNumberFormat="1" applyFont="1" applyBorder="1" applyAlignment="1">
      <alignment horizontal="right"/>
    </xf>
    <xf numFmtId="164" fontId="32" fillId="0" borderId="6" xfId="6" applyNumberFormat="1" applyFont="1" applyBorder="1" applyAlignment="1">
      <alignment horizontal="left"/>
    </xf>
    <xf numFmtId="165" fontId="14" fillId="0" borderId="7" xfId="6" applyNumberFormat="1" applyFont="1" applyBorder="1" applyAlignment="1">
      <alignment horizontal="right"/>
    </xf>
    <xf numFmtId="0" fontId="14" fillId="0" borderId="0" xfId="6" applyFont="1" applyBorder="1" applyAlignment="1">
      <alignment horizontal="center"/>
    </xf>
    <xf numFmtId="0" fontId="14" fillId="0" borderId="5" xfId="6" applyFont="1" applyBorder="1" applyAlignment="1">
      <alignment horizontal="center"/>
    </xf>
    <xf numFmtId="164" fontId="32" fillId="0" borderId="1" xfId="6" applyNumberFormat="1" applyFont="1" applyBorder="1" applyAlignment="1">
      <alignment horizontal="left"/>
    </xf>
    <xf numFmtId="165" fontId="14" fillId="0" borderId="2" xfId="6" applyNumberFormat="1" applyFont="1" applyBorder="1" applyAlignment="1">
      <alignment horizontal="right"/>
    </xf>
    <xf numFmtId="164" fontId="32" fillId="0" borderId="3" xfId="6" applyNumberFormat="1" applyFont="1" applyBorder="1" applyAlignment="1">
      <alignment horizontal="left"/>
    </xf>
    <xf numFmtId="165" fontId="14" fillId="0" borderId="4" xfId="6" applyNumberFormat="1" applyFont="1" applyBorder="1" applyAlignment="1">
      <alignment horizontal="right"/>
    </xf>
    <xf numFmtId="0" fontId="14" fillId="0" borderId="2" xfId="6" applyFont="1" applyBorder="1" applyAlignment="1">
      <alignment horizontal="center"/>
    </xf>
    <xf numFmtId="165" fontId="12" fillId="0" borderId="5" xfId="6" applyNumberFormat="1" applyFont="1" applyBorder="1" applyAlignment="1">
      <alignment horizontal="right"/>
    </xf>
    <xf numFmtId="165" fontId="7" fillId="0" borderId="0" xfId="6" applyNumberFormat="1" applyFont="1" applyBorder="1" applyAlignment="1">
      <alignment horizontal="right"/>
    </xf>
    <xf numFmtId="165" fontId="7" fillId="0" borderId="36" xfId="6" applyNumberFormat="1" applyFont="1" applyBorder="1" applyAlignment="1">
      <alignment horizontal="right"/>
    </xf>
    <xf numFmtId="165" fontId="7" fillId="0" borderId="1" xfId="6" applyNumberFormat="1" applyFont="1" applyBorder="1" applyAlignment="1">
      <alignment horizontal="right"/>
    </xf>
    <xf numFmtId="164" fontId="21" fillId="0" borderId="12" xfId="6" applyNumberFormat="1" applyFont="1" applyBorder="1" applyAlignment="1">
      <alignment horizontal="left"/>
    </xf>
    <xf numFmtId="164" fontId="21" fillId="0" borderId="10" xfId="6" applyNumberFormat="1" applyFont="1" applyBorder="1" applyAlignment="1">
      <alignment horizontal="left"/>
    </xf>
    <xf numFmtId="165" fontId="7" fillId="0" borderId="11" xfId="6" applyNumberFormat="1" applyFont="1" applyBorder="1" applyAlignment="1">
      <alignment horizontal="right"/>
    </xf>
    <xf numFmtId="165" fontId="7" fillId="0" borderId="13" xfId="6" applyNumberFormat="1" applyFont="1" applyBorder="1" applyAlignment="1">
      <alignment horizontal="right"/>
    </xf>
    <xf numFmtId="0" fontId="7" fillId="0" borderId="11" xfId="6" applyFont="1" applyBorder="1" applyAlignment="1">
      <alignment horizontal="center"/>
    </xf>
    <xf numFmtId="0" fontId="7" fillId="0" borderId="10" xfId="6" applyFont="1" applyBorder="1" applyAlignment="1">
      <alignment horizontal="left"/>
    </xf>
    <xf numFmtId="0" fontId="12" fillId="0" borderId="10" xfId="6" applyFont="1" applyBorder="1" applyAlignment="1">
      <alignment horizontal="left"/>
    </xf>
    <xf numFmtId="0" fontId="15" fillId="0" borderId="0" xfId="6" applyFont="1" applyAlignment="1">
      <alignment vertical="center"/>
    </xf>
    <xf numFmtId="0" fontId="35" fillId="0" borderId="0" xfId="6" applyFont="1" applyAlignment="1">
      <alignment horizontal="left"/>
    </xf>
    <xf numFmtId="0" fontId="17" fillId="0" borderId="0" xfId="6" applyFont="1" applyAlignment="1">
      <alignment vertical="center"/>
    </xf>
    <xf numFmtId="0" fontId="36" fillId="0" borderId="0" xfId="6" applyFont="1" applyAlignment="1">
      <alignment horizontal="left" vertical="center"/>
    </xf>
    <xf numFmtId="0" fontId="17" fillId="0" borderId="0" xfId="6" applyFont="1" applyAlignment="1">
      <alignment horizontal="left" vertical="center"/>
    </xf>
    <xf numFmtId="0" fontId="17" fillId="0" borderId="0" xfId="6" applyFont="1" applyAlignment="1">
      <alignment horizontal="right" vertical="center"/>
    </xf>
    <xf numFmtId="0" fontId="4" fillId="0" borderId="0" xfId="3" applyFont="1"/>
    <xf numFmtId="0" fontId="4" fillId="0" borderId="0" xfId="3" applyFont="1" applyAlignment="1">
      <alignment horizontal="center"/>
    </xf>
    <xf numFmtId="0" fontId="21" fillId="0" borderId="0" xfId="3" applyFont="1" applyAlignment="1">
      <alignment horizontal="center" vertical="center"/>
    </xf>
    <xf numFmtId="0" fontId="21" fillId="0" borderId="0" xfId="3" applyFont="1" applyAlignment="1">
      <alignment horizontal="center"/>
    </xf>
    <xf numFmtId="0" fontId="21" fillId="0" borderId="0" xfId="3" applyFont="1"/>
    <xf numFmtId="0" fontId="4" fillId="0" borderId="0" xfId="3" applyFont="1" applyFill="1"/>
    <xf numFmtId="0" fontId="21" fillId="0" borderId="0" xfId="3" applyFont="1" applyFill="1" applyAlignment="1">
      <alignment horizontal="center" vertical="center"/>
    </xf>
    <xf numFmtId="0" fontId="21" fillId="0" borderId="0" xfId="3" applyFont="1" applyFill="1" applyAlignment="1">
      <alignment horizontal="center"/>
    </xf>
    <xf numFmtId="0" fontId="21" fillId="0" borderId="0" xfId="3" applyFont="1" applyFill="1"/>
    <xf numFmtId="0" fontId="7" fillId="0" borderId="0" xfId="3" applyFont="1" applyFill="1"/>
    <xf numFmtId="0" fontId="7" fillId="0" borderId="0" xfId="3" applyFont="1" applyFill="1" applyAlignment="1">
      <alignment horizontal="left" indent="1"/>
    </xf>
    <xf numFmtId="0" fontId="21" fillId="0" borderId="0" xfId="3" applyFont="1" applyAlignment="1">
      <alignment horizontal="justify" vertical="center"/>
    </xf>
    <xf numFmtId="0" fontId="7" fillId="0" borderId="0" xfId="3" applyFont="1" applyAlignment="1"/>
    <xf numFmtId="0" fontId="7" fillId="0" borderId="0" xfId="3" applyFont="1" applyAlignment="1">
      <alignment horizontal="right"/>
    </xf>
    <xf numFmtId="0" fontId="7" fillId="0" borderId="6" xfId="3" applyFont="1" applyBorder="1" applyAlignment="1">
      <alignment horizontal="center"/>
    </xf>
    <xf numFmtId="1" fontId="7" fillId="0" borderId="6" xfId="3" applyNumberFormat="1" applyFont="1" applyBorder="1" applyAlignment="1">
      <alignment horizontal="center"/>
    </xf>
    <xf numFmtId="3" fontId="7" fillId="0" borderId="5" xfId="3" applyNumberFormat="1" applyFont="1" applyBorder="1" applyAlignment="1">
      <alignment horizontal="right" wrapText="1"/>
    </xf>
    <xf numFmtId="1" fontId="7" fillId="0" borderId="0" xfId="3" applyNumberFormat="1" applyFont="1" applyBorder="1" applyAlignment="1">
      <alignment horizontal="center"/>
    </xf>
    <xf numFmtId="1" fontId="7" fillId="0" borderId="0" xfId="3" applyNumberFormat="1" applyFont="1" applyBorder="1" applyAlignment="1">
      <alignment horizontal="right"/>
    </xf>
    <xf numFmtId="3" fontId="7" fillId="0" borderId="7" xfId="3" applyNumberFormat="1" applyFont="1" applyBorder="1" applyAlignment="1">
      <alignment horizontal="right" wrapText="1"/>
    </xf>
    <xf numFmtId="0" fontId="40" fillId="0" borderId="0" xfId="3" applyFont="1" applyBorder="1" applyAlignment="1">
      <alignment horizontal="left"/>
    </xf>
    <xf numFmtId="0" fontId="12" fillId="0" borderId="0" xfId="3" applyFont="1" applyBorder="1" applyAlignment="1">
      <alignment horizontal="left"/>
    </xf>
    <xf numFmtId="0" fontId="21" fillId="0" borderId="0" xfId="3" applyFont="1" applyBorder="1" applyAlignment="1">
      <alignment horizontal="left"/>
    </xf>
    <xf numFmtId="0" fontId="7" fillId="0" borderId="0" xfId="3" applyFont="1" applyBorder="1" applyAlignment="1">
      <alignment horizontal="left"/>
    </xf>
    <xf numFmtId="0" fontId="14" fillId="0" borderId="0" xfId="3" applyFont="1" applyAlignment="1">
      <alignment horizontal="right"/>
    </xf>
    <xf numFmtId="0" fontId="14" fillId="0" borderId="6" xfId="3" applyFont="1" applyBorder="1" applyAlignment="1">
      <alignment horizontal="center"/>
    </xf>
    <xf numFmtId="1" fontId="14" fillId="0" borderId="6" xfId="3" applyNumberFormat="1" applyFont="1" applyBorder="1" applyAlignment="1">
      <alignment horizontal="center"/>
    </xf>
    <xf numFmtId="3" fontId="14" fillId="0" borderId="5" xfId="3" applyNumberFormat="1" applyFont="1" applyBorder="1" applyAlignment="1">
      <alignment horizontal="right" wrapText="1"/>
    </xf>
    <xf numFmtId="1" fontId="14" fillId="0" borderId="0" xfId="3" applyNumberFormat="1" applyFont="1" applyBorder="1" applyAlignment="1">
      <alignment horizontal="right"/>
    </xf>
    <xf numFmtId="3" fontId="14" fillId="0" borderId="7" xfId="3" applyNumberFormat="1" applyFont="1" applyBorder="1" applyAlignment="1">
      <alignment horizontal="right" wrapText="1"/>
    </xf>
    <xf numFmtId="0" fontId="32" fillId="0" borderId="0" xfId="3" applyFont="1" applyBorder="1" applyAlignment="1">
      <alignment horizontal="left"/>
    </xf>
    <xf numFmtId="0" fontId="14" fillId="0" borderId="0" xfId="3" applyFont="1" applyBorder="1" applyAlignment="1">
      <alignment horizontal="left"/>
    </xf>
    <xf numFmtId="0" fontId="7" fillId="0" borderId="15" xfId="3" applyFont="1" applyBorder="1" applyAlignment="1">
      <alignment horizontal="center"/>
    </xf>
    <xf numFmtId="1" fontId="7" fillId="0" borderId="15" xfId="3" applyNumberFormat="1" applyFont="1" applyBorder="1" applyAlignment="1">
      <alignment horizontal="center"/>
    </xf>
    <xf numFmtId="0" fontId="21" fillId="0" borderId="0" xfId="3" applyFont="1" applyAlignment="1">
      <alignment horizontal="left" indent="10"/>
    </xf>
    <xf numFmtId="0" fontId="35" fillId="0" borderId="0" xfId="3" applyFont="1" applyAlignment="1">
      <alignment horizontal="left" vertical="top"/>
    </xf>
    <xf numFmtId="0" fontId="21" fillId="0" borderId="0" xfId="3" applyFont="1" applyAlignment="1">
      <alignment vertical="center"/>
    </xf>
    <xf numFmtId="0" fontId="15" fillId="0" borderId="0" xfId="3" applyFont="1" applyAlignment="1">
      <alignment vertical="center"/>
    </xf>
    <xf numFmtId="0" fontId="17" fillId="0" borderId="0" xfId="3" applyFont="1" applyAlignment="1">
      <alignment horizontal="right" vertical="center"/>
    </xf>
    <xf numFmtId="0" fontId="4" fillId="0" borderId="0" xfId="3"/>
    <xf numFmtId="0" fontId="4" fillId="0" borderId="0" xfId="3" applyAlignment="1">
      <alignment horizontal="center"/>
    </xf>
    <xf numFmtId="0" fontId="6" fillId="0" borderId="0" xfId="3" applyFont="1" applyAlignment="1">
      <alignment horizontal="center"/>
    </xf>
    <xf numFmtId="0" fontId="6" fillId="0" borderId="0" xfId="3" applyFont="1" applyAlignment="1">
      <alignment horizontal="left"/>
    </xf>
    <xf numFmtId="0" fontId="6" fillId="0" borderId="0" xfId="3" applyFont="1"/>
    <xf numFmtId="0" fontId="7" fillId="0" borderId="0" xfId="3" applyFont="1"/>
    <xf numFmtId="0" fontId="4" fillId="0" borderId="0" xfId="3" applyFill="1" applyAlignment="1">
      <alignment horizontal="center"/>
    </xf>
    <xf numFmtId="0" fontId="4" fillId="0" borderId="0" xfId="3" applyFill="1"/>
    <xf numFmtId="0" fontId="6" fillId="0" borderId="0" xfId="3" applyFont="1" applyFill="1" applyAlignment="1">
      <alignment horizontal="center"/>
    </xf>
    <xf numFmtId="0" fontId="6" fillId="0" borderId="0" xfId="3" applyFont="1" applyFill="1" applyAlignment="1">
      <alignment horizontal="left"/>
    </xf>
    <xf numFmtId="0" fontId="6" fillId="0" borderId="0" xfId="3" applyFont="1" applyFill="1"/>
    <xf numFmtId="0" fontId="24" fillId="0" borderId="0" xfId="3" applyFont="1"/>
    <xf numFmtId="0" fontId="24" fillId="0" borderId="0" xfId="3" applyFont="1" applyFill="1" applyAlignment="1">
      <alignment horizontal="center"/>
    </xf>
    <xf numFmtId="0" fontId="24" fillId="0" borderId="0" xfId="3" applyFont="1" applyFill="1"/>
    <xf numFmtId="0" fontId="6" fillId="0" borderId="0" xfId="3" applyFont="1" applyFill="1" applyBorder="1" applyAlignment="1">
      <alignment horizontal="center" vertical="center" wrapText="1"/>
    </xf>
    <xf numFmtId="0" fontId="7" fillId="0" borderId="0" xfId="3" applyFont="1" applyFill="1" applyBorder="1" applyAlignment="1">
      <alignment horizontal="right" vertical="center" wrapText="1"/>
    </xf>
    <xf numFmtId="164" fontId="7" fillId="0" borderId="5" xfId="3" applyNumberFormat="1" applyFont="1" applyBorder="1" applyAlignment="1">
      <alignment horizontal="right" wrapText="1"/>
    </xf>
    <xf numFmtId="0" fontId="21" fillId="0" borderId="6" xfId="3" applyFont="1" applyBorder="1" applyAlignment="1">
      <alignment horizontal="left"/>
    </xf>
    <xf numFmtId="164" fontId="7" fillId="0" borderId="0" xfId="3" applyNumberFormat="1" applyFont="1" applyBorder="1" applyAlignment="1">
      <alignment horizontal="right" wrapText="1"/>
    </xf>
    <xf numFmtId="164" fontId="7" fillId="0" borderId="7" xfId="3" applyNumberFormat="1" applyFont="1" applyBorder="1" applyAlignment="1">
      <alignment horizontal="right" wrapText="1"/>
    </xf>
    <xf numFmtId="0" fontId="22" fillId="0" borderId="0" xfId="3" applyFont="1" applyAlignment="1">
      <alignment horizontal="left"/>
    </xf>
    <xf numFmtId="0" fontId="12" fillId="0" borderId="0" xfId="3" applyFont="1" applyAlignment="1">
      <alignment horizontal="left"/>
    </xf>
    <xf numFmtId="0" fontId="7" fillId="0" borderId="0" xfId="3" applyFont="1" applyAlignment="1">
      <alignment horizontal="left"/>
    </xf>
    <xf numFmtId="0" fontId="25" fillId="0" borderId="0" xfId="3" applyFont="1"/>
    <xf numFmtId="164" fontId="14" fillId="0" borderId="5" xfId="3" applyNumberFormat="1" applyFont="1" applyBorder="1" applyAlignment="1">
      <alignment horizontal="right" wrapText="1"/>
    </xf>
    <xf numFmtId="0" fontId="32" fillId="0" borderId="6" xfId="3" applyFont="1" applyBorder="1" applyAlignment="1">
      <alignment horizontal="left"/>
    </xf>
    <xf numFmtId="164" fontId="14" fillId="0" borderId="0" xfId="3" applyNumberFormat="1" applyFont="1" applyBorder="1" applyAlignment="1">
      <alignment horizontal="right" wrapText="1"/>
    </xf>
    <xf numFmtId="164" fontId="14" fillId="0" borderId="7" xfId="3" applyNumberFormat="1" applyFont="1" applyBorder="1" applyAlignment="1">
      <alignment horizontal="right" wrapText="1"/>
    </xf>
    <xf numFmtId="0" fontId="13" fillId="0" borderId="0" xfId="3" applyFont="1" applyAlignment="1">
      <alignment horizontal="left"/>
    </xf>
    <xf numFmtId="0" fontId="14" fillId="0" borderId="0" xfId="3" applyFont="1" applyAlignment="1">
      <alignment horizontal="left"/>
    </xf>
    <xf numFmtId="164" fontId="7" fillId="0" borderId="0" xfId="3" applyNumberFormat="1" applyFont="1" applyBorder="1" applyAlignment="1">
      <alignment horizontal="center" wrapText="1"/>
    </xf>
    <xf numFmtId="0" fontId="21" fillId="0" borderId="0" xfId="3" applyFont="1" applyBorder="1" applyAlignment="1">
      <alignment horizontal="center"/>
    </xf>
    <xf numFmtId="164" fontId="7" fillId="0" borderId="6" xfId="3" applyNumberFormat="1" applyFont="1" applyBorder="1" applyAlignment="1">
      <alignment horizontal="center" wrapText="1"/>
    </xf>
    <xf numFmtId="164" fontId="7" fillId="0" borderId="6" xfId="3" applyNumberFormat="1" applyFont="1" applyBorder="1" applyAlignment="1">
      <alignment horizontal="right" wrapText="1"/>
    </xf>
    <xf numFmtId="164" fontId="7" fillId="0" borderId="25" xfId="3" applyNumberFormat="1" applyFont="1" applyBorder="1" applyAlignment="1">
      <alignment horizontal="center" wrapText="1"/>
    </xf>
    <xf numFmtId="164" fontId="7" fillId="0" borderId="15" xfId="3" applyNumberFormat="1" applyFont="1" applyBorder="1" applyAlignment="1">
      <alignment horizontal="center" wrapText="1"/>
    </xf>
    <xf numFmtId="164" fontId="7" fillId="0" borderId="15" xfId="3" applyNumberFormat="1" applyFont="1" applyBorder="1" applyAlignment="1">
      <alignment horizontal="right" wrapText="1"/>
    </xf>
    <xf numFmtId="0" fontId="21" fillId="0" borderId="15" xfId="3" applyFont="1" applyBorder="1" applyAlignment="1">
      <alignment horizontal="left"/>
    </xf>
    <xf numFmtId="0" fontId="7" fillId="3" borderId="28" xfId="3" applyFont="1" applyFill="1" applyBorder="1" applyAlignment="1">
      <alignment vertical="center" wrapText="1"/>
    </xf>
    <xf numFmtId="0" fontId="7" fillId="3" borderId="24" xfId="3" applyFont="1" applyFill="1" applyBorder="1" applyAlignment="1">
      <alignment vertical="center" wrapText="1"/>
    </xf>
    <xf numFmtId="0" fontId="6" fillId="0" borderId="0" xfId="3" applyFont="1" applyAlignment="1">
      <alignment horizontal="left" vertical="center" indent="10"/>
    </xf>
    <xf numFmtId="0" fontId="35" fillId="0" borderId="0" xfId="3" applyFont="1" applyAlignment="1">
      <alignment horizontal="left"/>
    </xf>
    <xf numFmtId="0" fontId="6" fillId="0" borderId="0" xfId="3" applyFont="1" applyAlignment="1">
      <alignment vertical="center"/>
    </xf>
    <xf numFmtId="0" fontId="17" fillId="0" borderId="0" xfId="3" applyFont="1" applyAlignment="1">
      <alignment vertical="center"/>
    </xf>
    <xf numFmtId="0" fontId="17" fillId="0" borderId="0" xfId="3" applyFont="1" applyAlignment="1">
      <alignment horizontal="left" vertical="center" indent="10"/>
    </xf>
    <xf numFmtId="0" fontId="17" fillId="0" borderId="0" xfId="3" applyFont="1"/>
    <xf numFmtId="0" fontId="12" fillId="0" borderId="10" xfId="3" applyFont="1" applyBorder="1" applyAlignment="1">
      <alignment horizontal="left" vertical="center"/>
    </xf>
    <xf numFmtId="0" fontId="7" fillId="0" borderId="11" xfId="3" applyFont="1" applyBorder="1" applyAlignment="1">
      <alignment horizontal="center" vertical="center" wrapText="1"/>
    </xf>
    <xf numFmtId="0" fontId="7" fillId="0" borderId="10" xfId="3" applyFont="1" applyBorder="1" applyAlignment="1">
      <alignment horizontal="center" vertical="center" wrapText="1"/>
    </xf>
    <xf numFmtId="164" fontId="7" fillId="0" borderId="13" xfId="3" applyNumberFormat="1" applyFont="1" applyBorder="1" applyAlignment="1">
      <alignment horizontal="right" vertical="center" wrapText="1"/>
    </xf>
    <xf numFmtId="164" fontId="7" fillId="0" borderId="10" xfId="3" applyNumberFormat="1" applyFont="1" applyBorder="1" applyAlignment="1">
      <alignment horizontal="right" vertical="center" wrapText="1"/>
    </xf>
    <xf numFmtId="164" fontId="7" fillId="0" borderId="11" xfId="3" applyNumberFormat="1" applyFont="1" applyBorder="1" applyAlignment="1">
      <alignment horizontal="right" vertical="center" wrapText="1"/>
    </xf>
    <xf numFmtId="164" fontId="7" fillId="0" borderId="12" xfId="3" applyNumberFormat="1" applyFont="1" applyBorder="1" applyAlignment="1">
      <alignment horizontal="right" vertical="center" wrapText="1"/>
    </xf>
    <xf numFmtId="0" fontId="4" fillId="0" borderId="10" xfId="3" applyFont="1" applyBorder="1"/>
    <xf numFmtId="0" fontId="7" fillId="0" borderId="10" xfId="3" applyFont="1" applyBorder="1" applyAlignment="1">
      <alignment horizontal="left" vertical="center"/>
    </xf>
    <xf numFmtId="0" fontId="7" fillId="0" borderId="5" xfId="3" applyFont="1" applyBorder="1" applyAlignment="1">
      <alignment horizontal="center" vertical="center" wrapText="1"/>
    </xf>
    <xf numFmtId="0" fontId="7" fillId="0" borderId="0" xfId="3" applyFont="1" applyBorder="1" applyAlignment="1">
      <alignment horizontal="center" vertical="center" wrapText="1"/>
    </xf>
    <xf numFmtId="164" fontId="7" fillId="0" borderId="7" xfId="3" applyNumberFormat="1" applyFont="1" applyBorder="1" applyAlignment="1">
      <alignment horizontal="right" vertical="center" wrapText="1"/>
    </xf>
    <xf numFmtId="164" fontId="7" fillId="0" borderId="0" xfId="3" applyNumberFormat="1" applyFont="1" applyBorder="1" applyAlignment="1">
      <alignment horizontal="right" vertical="center" wrapText="1"/>
    </xf>
    <xf numFmtId="164" fontId="7" fillId="0" borderId="5" xfId="3" applyNumberFormat="1" applyFont="1" applyBorder="1" applyAlignment="1">
      <alignment horizontal="right" vertical="center" wrapText="1"/>
    </xf>
    <xf numFmtId="164" fontId="7" fillId="0" borderId="6" xfId="3" applyNumberFormat="1" applyFont="1" applyBorder="1" applyAlignment="1">
      <alignment horizontal="right" vertical="center" wrapText="1"/>
    </xf>
    <xf numFmtId="0" fontId="4" fillId="0" borderId="0" xfId="3" applyFont="1" applyBorder="1"/>
    <xf numFmtId="0" fontId="7" fillId="0" borderId="2" xfId="3" applyFont="1" applyBorder="1" applyAlignment="1">
      <alignment horizontal="center" vertical="center" wrapText="1"/>
    </xf>
    <xf numFmtId="0" fontId="7" fillId="0" borderId="1" xfId="3" applyFont="1" applyBorder="1" applyAlignment="1">
      <alignment horizontal="center" vertical="center" wrapText="1"/>
    </xf>
    <xf numFmtId="164" fontId="7" fillId="0" borderId="4" xfId="3" applyNumberFormat="1" applyFont="1" applyBorder="1" applyAlignment="1">
      <alignment horizontal="right" vertical="center" wrapText="1"/>
    </xf>
    <xf numFmtId="164" fontId="7" fillId="0" borderId="1" xfId="3" applyNumberFormat="1" applyFont="1" applyBorder="1" applyAlignment="1">
      <alignment horizontal="right" vertical="center" wrapText="1"/>
    </xf>
    <xf numFmtId="164" fontId="7" fillId="0" borderId="2" xfId="3" applyNumberFormat="1" applyFont="1" applyBorder="1" applyAlignment="1">
      <alignment horizontal="right" vertical="center" wrapText="1"/>
    </xf>
    <xf numFmtId="164" fontId="7" fillId="0" borderId="3" xfId="3" applyNumberFormat="1" applyFont="1" applyBorder="1" applyAlignment="1">
      <alignment horizontal="right" vertical="center" wrapText="1"/>
    </xf>
    <xf numFmtId="0" fontId="4" fillId="0" borderId="1" xfId="3" applyFont="1" applyBorder="1"/>
    <xf numFmtId="0" fontId="7" fillId="0" borderId="36" xfId="3" applyFont="1" applyBorder="1" applyAlignment="1">
      <alignment horizontal="center" vertical="center" wrapText="1"/>
    </xf>
    <xf numFmtId="0" fontId="7" fillId="0" borderId="9" xfId="3" applyFont="1" applyBorder="1" applyAlignment="1">
      <alignment horizontal="center" vertical="center" wrapText="1"/>
    </xf>
    <xf numFmtId="164" fontId="7" fillId="0" borderId="37" xfId="3" applyNumberFormat="1" applyFont="1" applyBorder="1" applyAlignment="1">
      <alignment horizontal="right" vertical="center" wrapText="1"/>
    </xf>
    <xf numFmtId="164" fontId="7" fillId="0" borderId="9" xfId="3" applyNumberFormat="1" applyFont="1" applyBorder="1" applyAlignment="1">
      <alignment horizontal="right" vertical="center" wrapText="1"/>
    </xf>
    <xf numFmtId="164" fontId="7" fillId="0" borderId="36" xfId="3" applyNumberFormat="1" applyFont="1" applyBorder="1" applyAlignment="1">
      <alignment horizontal="right" vertical="center" wrapText="1"/>
    </xf>
    <xf numFmtId="164" fontId="7" fillId="0" borderId="8" xfId="3" applyNumberFormat="1" applyFont="1" applyBorder="1" applyAlignment="1">
      <alignment horizontal="right" vertical="center" wrapText="1"/>
    </xf>
    <xf numFmtId="0" fontId="4" fillId="0" borderId="9" xfId="3" applyFont="1" applyBorder="1"/>
    <xf numFmtId="0" fontId="7" fillId="0" borderId="1" xfId="3" applyFont="1" applyBorder="1" applyAlignment="1">
      <alignment horizontal="left" vertical="center"/>
    </xf>
    <xf numFmtId="0" fontId="21" fillId="0" borderId="1" xfId="3" applyFont="1" applyBorder="1" applyAlignment="1">
      <alignment horizontal="left" vertical="center"/>
    </xf>
    <xf numFmtId="0" fontId="7" fillId="0" borderId="1" xfId="3" applyFont="1" applyBorder="1" applyAlignment="1">
      <alignment horizontal="left" vertical="center" wrapText="1"/>
    </xf>
    <xf numFmtId="0" fontId="7" fillId="0" borderId="0" xfId="3" applyFont="1" applyBorder="1" applyAlignment="1">
      <alignment horizontal="left" vertical="center" wrapText="1"/>
    </xf>
    <xf numFmtId="0" fontId="7" fillId="0" borderId="9" xfId="3" applyFont="1" applyBorder="1" applyAlignment="1">
      <alignment horizontal="left" vertical="center" wrapText="1"/>
    </xf>
    <xf numFmtId="0" fontId="21" fillId="0" borderId="1" xfId="3" applyFont="1" applyBorder="1" applyAlignment="1">
      <alignment horizontal="left" vertical="center" wrapText="1"/>
    </xf>
    <xf numFmtId="0" fontId="21" fillId="0" borderId="0" xfId="3" applyFont="1" applyBorder="1" applyAlignment="1">
      <alignment horizontal="left" vertical="center" wrapText="1"/>
    </xf>
    <xf numFmtId="0" fontId="21" fillId="0" borderId="0" xfId="3" applyFont="1" applyBorder="1" applyAlignment="1">
      <alignment horizontal="center" vertical="center" wrapText="1"/>
    </xf>
    <xf numFmtId="0" fontId="14" fillId="0" borderId="5" xfId="3" applyFont="1" applyBorder="1" applyAlignment="1">
      <alignment horizontal="center" vertical="center" wrapText="1"/>
    </xf>
    <xf numFmtId="0" fontId="14" fillId="0" borderId="0" xfId="3" applyFont="1" applyBorder="1" applyAlignment="1">
      <alignment horizontal="center" vertical="center" wrapText="1"/>
    </xf>
    <xf numFmtId="164" fontId="14" fillId="0" borderId="7" xfId="3" applyNumberFormat="1" applyFont="1" applyBorder="1" applyAlignment="1">
      <alignment horizontal="right" vertical="center" wrapText="1"/>
    </xf>
    <xf numFmtId="164" fontId="14" fillId="0" borderId="0" xfId="3" applyNumberFormat="1" applyFont="1" applyBorder="1" applyAlignment="1">
      <alignment horizontal="right" vertical="center" wrapText="1"/>
    </xf>
    <xf numFmtId="164" fontId="14" fillId="0" borderId="5" xfId="3" applyNumberFormat="1" applyFont="1" applyBorder="1" applyAlignment="1">
      <alignment horizontal="right" vertical="center" wrapText="1"/>
    </xf>
    <xf numFmtId="164" fontId="14" fillId="0" borderId="6" xfId="3" applyNumberFormat="1" applyFont="1" applyBorder="1" applyAlignment="1">
      <alignment horizontal="right" vertical="center" wrapText="1"/>
    </xf>
    <xf numFmtId="0" fontId="25" fillId="0" borderId="0" xfId="3" applyFont="1" applyBorder="1"/>
    <xf numFmtId="0" fontId="21" fillId="0" borderId="0" xfId="3" applyFont="1" applyBorder="1" applyAlignment="1">
      <alignment horizontal="left" vertical="center"/>
    </xf>
    <xf numFmtId="0" fontId="21" fillId="0" borderId="10" xfId="3" applyFont="1" applyBorder="1" applyAlignment="1">
      <alignment horizontal="left" vertical="center"/>
    </xf>
    <xf numFmtId="0" fontId="7" fillId="0" borderId="5" xfId="3" applyFont="1" applyFill="1" applyBorder="1" applyAlignment="1">
      <alignment horizontal="center" vertical="center" wrapText="1"/>
    </xf>
    <xf numFmtId="0" fontId="7" fillId="0" borderId="0" xfId="3" applyFont="1" applyFill="1" applyBorder="1" applyAlignment="1">
      <alignment horizontal="center" vertical="center" wrapText="1"/>
    </xf>
    <xf numFmtId="0" fontId="7" fillId="0" borderId="2"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7" fillId="0" borderId="36" xfId="3" applyFont="1" applyFill="1" applyBorder="1" applyAlignment="1">
      <alignment horizontal="center" vertical="center" wrapText="1"/>
    </xf>
    <xf numFmtId="0" fontId="7" fillId="0" borderId="9" xfId="3" applyFont="1" applyFill="1" applyBorder="1" applyAlignment="1">
      <alignment horizontal="center" vertical="center" wrapText="1"/>
    </xf>
    <xf numFmtId="0" fontId="12" fillId="0" borderId="1" xfId="3" applyFont="1" applyBorder="1" applyAlignment="1">
      <alignment horizontal="left" vertical="center"/>
    </xf>
    <xf numFmtId="0" fontId="26" fillId="0" borderId="0" xfId="3" applyFont="1"/>
    <xf numFmtId="0" fontId="26" fillId="0" borderId="0" xfId="3" applyFont="1" applyFill="1"/>
    <xf numFmtId="164" fontId="7" fillId="0" borderId="5" xfId="3" applyNumberFormat="1" applyFont="1" applyFill="1" applyBorder="1" applyAlignment="1">
      <alignment horizontal="right" wrapText="1"/>
    </xf>
    <xf numFmtId="0" fontId="21" fillId="0" borderId="0" xfId="3" applyFont="1" applyFill="1" applyBorder="1" applyAlignment="1">
      <alignment horizontal="left"/>
    </xf>
    <xf numFmtId="0" fontId="7" fillId="0" borderId="0" xfId="3" applyFont="1" applyAlignment="1">
      <alignment horizontal="center"/>
    </xf>
    <xf numFmtId="0" fontId="17" fillId="0" borderId="0" xfId="3" applyFont="1" applyAlignment="1">
      <alignment horizontal="left" vertical="center" indent="11"/>
    </xf>
    <xf numFmtId="0" fontId="21" fillId="0" borderId="6" xfId="3" applyFont="1" applyBorder="1" applyAlignment="1">
      <alignment horizontal="center"/>
    </xf>
    <xf numFmtId="0" fontId="4" fillId="0" borderId="0" xfId="3" applyFont="1" applyFill="1" applyAlignment="1">
      <alignment horizontal="center"/>
    </xf>
    <xf numFmtId="0" fontId="16" fillId="0" borderId="0" xfId="3" applyFont="1" applyAlignment="1">
      <alignment horizontal="left" indent="10"/>
    </xf>
    <xf numFmtId="0" fontId="7" fillId="0" borderId="2" xfId="3" applyFont="1" applyBorder="1" applyAlignment="1">
      <alignment horizontal="center" wrapText="1"/>
    </xf>
    <xf numFmtId="0" fontId="4" fillId="0" borderId="1" xfId="3" applyBorder="1"/>
    <xf numFmtId="1" fontId="7" fillId="0" borderId="4" xfId="3" applyNumberFormat="1" applyFont="1" applyBorder="1" applyAlignment="1">
      <alignment horizontal="right"/>
    </xf>
    <xf numFmtId="1" fontId="21" fillId="0" borderId="1" xfId="3" applyNumberFormat="1" applyFont="1" applyBorder="1"/>
    <xf numFmtId="1" fontId="7" fillId="0" borderId="2" xfId="3" applyNumberFormat="1" applyFont="1" applyBorder="1" applyAlignment="1">
      <alignment horizontal="right"/>
    </xf>
    <xf numFmtId="1" fontId="21" fillId="0" borderId="3" xfId="3" applyNumberFormat="1" applyFont="1" applyBorder="1" applyAlignment="1">
      <alignment horizontal="center"/>
    </xf>
    <xf numFmtId="1" fontId="7" fillId="0" borderId="1" xfId="3" applyNumberFormat="1" applyFont="1" applyBorder="1" applyAlignment="1">
      <alignment horizontal="right"/>
    </xf>
    <xf numFmtId="0" fontId="7" fillId="0" borderId="5" xfId="3" applyFont="1" applyBorder="1" applyAlignment="1">
      <alignment horizontal="center" wrapText="1"/>
    </xf>
    <xf numFmtId="1" fontId="7" fillId="0" borderId="7" xfId="3" applyNumberFormat="1" applyFont="1" applyBorder="1" applyAlignment="1">
      <alignment horizontal="right"/>
    </xf>
    <xf numFmtId="1" fontId="21" fillId="0" borderId="0" xfId="3" applyNumberFormat="1" applyFont="1"/>
    <xf numFmtId="1" fontId="7" fillId="0" borderId="5" xfId="3" applyNumberFormat="1" applyFont="1" applyBorder="1" applyAlignment="1">
      <alignment horizontal="right"/>
    </xf>
    <xf numFmtId="1" fontId="21" fillId="0" borderId="6" xfId="3" applyNumberFormat="1" applyFont="1" applyBorder="1" applyAlignment="1">
      <alignment horizontal="center"/>
    </xf>
    <xf numFmtId="1" fontId="7" fillId="0" borderId="0" xfId="3" applyNumberFormat="1" applyFont="1" applyAlignment="1">
      <alignment horizontal="right"/>
    </xf>
    <xf numFmtId="0" fontId="7" fillId="0" borderId="36" xfId="3" applyFont="1" applyBorder="1" applyAlignment="1">
      <alignment horizontal="center" wrapText="1"/>
    </xf>
    <xf numFmtId="0" fontId="4" fillId="0" borderId="9" xfId="3" applyBorder="1"/>
    <xf numFmtId="1" fontId="7" fillId="0" borderId="37" xfId="3" applyNumberFormat="1" applyFont="1" applyBorder="1" applyAlignment="1">
      <alignment horizontal="right"/>
    </xf>
    <xf numFmtId="1" fontId="21" fillId="0" borderId="9" xfId="3" applyNumberFormat="1" applyFont="1" applyBorder="1"/>
    <xf numFmtId="1" fontId="7" fillId="0" borderId="36" xfId="3" applyNumberFormat="1" applyFont="1" applyBorder="1" applyAlignment="1">
      <alignment horizontal="right"/>
    </xf>
    <xf numFmtId="1" fontId="21" fillId="0" borderId="8" xfId="3" applyNumberFormat="1" applyFont="1" applyBorder="1" applyAlignment="1">
      <alignment horizontal="center"/>
    </xf>
    <xf numFmtId="1" fontId="7" fillId="0" borderId="9" xfId="3" applyNumberFormat="1" applyFont="1" applyBorder="1" applyAlignment="1">
      <alignment horizontal="right"/>
    </xf>
    <xf numFmtId="0" fontId="14" fillId="0" borderId="2" xfId="3" applyFont="1" applyBorder="1" applyAlignment="1">
      <alignment horizontal="center" wrapText="1"/>
    </xf>
    <xf numFmtId="0" fontId="25" fillId="0" borderId="1" xfId="3" applyFont="1" applyBorder="1"/>
    <xf numFmtId="1" fontId="14" fillId="0" borderId="4" xfId="3" applyNumberFormat="1" applyFont="1" applyBorder="1" applyAlignment="1">
      <alignment horizontal="right"/>
    </xf>
    <xf numFmtId="1" fontId="32" fillId="0" borderId="1" xfId="3" applyNumberFormat="1" applyFont="1" applyBorder="1"/>
    <xf numFmtId="1" fontId="14" fillId="0" borderId="2" xfId="3" applyNumberFormat="1" applyFont="1" applyBorder="1" applyAlignment="1">
      <alignment horizontal="right"/>
    </xf>
    <xf numFmtId="1" fontId="32" fillId="0" borderId="3" xfId="3" applyNumberFormat="1" applyFont="1" applyBorder="1" applyAlignment="1">
      <alignment horizontal="center"/>
    </xf>
    <xf numFmtId="1" fontId="14" fillId="0" borderId="1" xfId="3" applyNumberFormat="1" applyFont="1" applyBorder="1" applyAlignment="1">
      <alignment horizontal="right"/>
    </xf>
    <xf numFmtId="0" fontId="14" fillId="0" borderId="5" xfId="3" applyFont="1" applyBorder="1" applyAlignment="1">
      <alignment horizontal="center" wrapText="1"/>
    </xf>
    <xf numFmtId="1" fontId="14" fillId="0" borderId="7" xfId="3" applyNumberFormat="1" applyFont="1" applyBorder="1" applyAlignment="1">
      <alignment horizontal="right"/>
    </xf>
    <xf numFmtId="1" fontId="32" fillId="0" borderId="0" xfId="3" applyNumberFormat="1" applyFont="1"/>
    <xf numFmtId="1" fontId="14" fillId="0" borderId="5" xfId="3" applyNumberFormat="1" applyFont="1" applyBorder="1" applyAlignment="1">
      <alignment horizontal="right"/>
    </xf>
    <xf numFmtId="1" fontId="32" fillId="0" borderId="6" xfId="3" applyNumberFormat="1" applyFont="1" applyBorder="1" applyAlignment="1">
      <alignment horizontal="center"/>
    </xf>
    <xf numFmtId="1" fontId="14" fillId="0" borderId="0" xfId="3" applyNumberFormat="1" applyFont="1" applyAlignment="1">
      <alignment horizontal="right"/>
    </xf>
    <xf numFmtId="0" fontId="14" fillId="0" borderId="36" xfId="3" applyFont="1" applyBorder="1" applyAlignment="1">
      <alignment horizontal="center" wrapText="1"/>
    </xf>
    <xf numFmtId="0" fontId="25" fillId="0" borderId="9" xfId="3" applyFont="1" applyBorder="1"/>
    <xf numFmtId="1" fontId="14" fillId="0" borderId="37" xfId="3" applyNumberFormat="1" applyFont="1" applyBorder="1" applyAlignment="1">
      <alignment horizontal="right"/>
    </xf>
    <xf numFmtId="1" fontId="32" fillId="0" borderId="9" xfId="3" applyNumberFormat="1" applyFont="1" applyBorder="1"/>
    <xf numFmtId="1" fontId="14" fillId="0" borderId="36" xfId="3" applyNumberFormat="1" applyFont="1" applyBorder="1" applyAlignment="1">
      <alignment horizontal="right"/>
    </xf>
    <xf numFmtId="1" fontId="32" fillId="0" borderId="8" xfId="3" applyNumberFormat="1" applyFont="1" applyBorder="1" applyAlignment="1">
      <alignment horizontal="center"/>
    </xf>
    <xf numFmtId="1" fontId="14" fillId="0" borderId="9" xfId="3" applyNumberFormat="1" applyFont="1" applyBorder="1" applyAlignment="1">
      <alignment horizontal="right"/>
    </xf>
    <xf numFmtId="0" fontId="45" fillId="0" borderId="0" xfId="3" applyFont="1"/>
    <xf numFmtId="0" fontId="4" fillId="0" borderId="0" xfId="3" applyAlignment="1">
      <alignment vertical="center"/>
    </xf>
    <xf numFmtId="0" fontId="7" fillId="0" borderId="0" xfId="3" applyFont="1" applyAlignment="1">
      <alignment horizontal="left" indent="1"/>
    </xf>
    <xf numFmtId="0" fontId="11" fillId="0" borderId="0" xfId="3" applyFont="1" applyAlignment="1">
      <alignment horizontal="right"/>
    </xf>
    <xf numFmtId="0" fontId="11" fillId="0" borderId="0" xfId="3" applyFont="1"/>
    <xf numFmtId="0" fontId="45" fillId="0" borderId="0" xfId="0" applyFont="1"/>
    <xf numFmtId="0" fontId="41" fillId="0" borderId="0" xfId="2" applyFont="1" applyAlignment="1" applyProtection="1">
      <alignment horizontal="center" vertical="center"/>
    </xf>
    <xf numFmtId="0" fontId="41" fillId="0" borderId="0" xfId="2" applyFont="1" applyAlignment="1">
      <alignment horizontal="center" vertical="center"/>
    </xf>
    <xf numFmtId="0" fontId="23" fillId="0" borderId="0" xfId="2" applyFont="1" applyAlignment="1">
      <alignment horizontal="center" vertical="center"/>
    </xf>
    <xf numFmtId="0" fontId="7" fillId="0" borderId="1" xfId="6" applyFont="1" applyBorder="1" applyAlignment="1">
      <alignment horizontal="left" vertical="center"/>
    </xf>
    <xf numFmtId="0" fontId="7" fillId="0" borderId="0" xfId="6" applyFont="1" applyBorder="1" applyAlignment="1">
      <alignment horizontal="left" vertical="center"/>
    </xf>
    <xf numFmtId="164" fontId="21" fillId="0" borderId="3" xfId="6" applyNumberFormat="1" applyFont="1" applyBorder="1" applyAlignment="1">
      <alignment horizontal="left" vertical="center"/>
    </xf>
    <xf numFmtId="164" fontId="21" fillId="0" borderId="6" xfId="6" applyNumberFormat="1" applyFont="1" applyBorder="1" applyAlignment="1">
      <alignment horizontal="left" vertical="center"/>
    </xf>
    <xf numFmtId="0" fontId="7" fillId="0" borderId="9" xfId="6" applyFont="1" applyBorder="1" applyAlignment="1">
      <alignment horizontal="left" vertical="center"/>
    </xf>
    <xf numFmtId="164" fontId="21" fillId="0" borderId="8" xfId="6" applyNumberFormat="1" applyFont="1" applyBorder="1" applyAlignment="1">
      <alignment horizontal="left" vertical="center"/>
    </xf>
    <xf numFmtId="0" fontId="14" fillId="0" borderId="1" xfId="6" applyFont="1" applyBorder="1" applyAlignment="1">
      <alignment horizontal="left" vertical="center"/>
    </xf>
    <xf numFmtId="0" fontId="14" fillId="0" borderId="0" xfId="6" applyFont="1" applyBorder="1" applyAlignment="1">
      <alignment horizontal="left" vertical="center"/>
    </xf>
    <xf numFmtId="0" fontId="14" fillId="0" borderId="9" xfId="6" applyFont="1" applyBorder="1" applyAlignment="1">
      <alignment horizontal="left" vertical="center"/>
    </xf>
    <xf numFmtId="0" fontId="7" fillId="3" borderId="24" xfId="6" applyFont="1" applyFill="1" applyBorder="1" applyAlignment="1">
      <alignment horizontal="center" vertical="center" wrapText="1"/>
    </xf>
    <xf numFmtId="0" fontId="7" fillId="3" borderId="23" xfId="6" applyFont="1" applyFill="1" applyBorder="1" applyAlignment="1">
      <alignment horizontal="center" vertical="center" wrapText="1"/>
    </xf>
    <xf numFmtId="0" fontId="7" fillId="3" borderId="16" xfId="6" applyFont="1" applyFill="1" applyBorder="1" applyAlignment="1">
      <alignment horizontal="center" vertical="center" wrapText="1"/>
    </xf>
    <xf numFmtId="0" fontId="7" fillId="3" borderId="17" xfId="6" applyFont="1" applyFill="1" applyBorder="1" applyAlignment="1">
      <alignment horizontal="center" vertical="center" wrapText="1"/>
    </xf>
    <xf numFmtId="0" fontId="7" fillId="3" borderId="18" xfId="6" applyFont="1" applyFill="1" applyBorder="1" applyAlignment="1">
      <alignment horizontal="center" vertical="center" wrapText="1"/>
    </xf>
    <xf numFmtId="0" fontId="7" fillId="3" borderId="14" xfId="6" applyFont="1" applyFill="1" applyBorder="1" applyAlignment="1">
      <alignment horizontal="center" vertical="center" wrapText="1"/>
    </xf>
    <xf numFmtId="0" fontId="7" fillId="3" borderId="25" xfId="6" applyFont="1" applyFill="1" applyBorder="1" applyAlignment="1">
      <alignment horizontal="center" vertical="center" wrapText="1"/>
    </xf>
    <xf numFmtId="0" fontId="7" fillId="3" borderId="15" xfId="6" applyFont="1" applyFill="1" applyBorder="1" applyAlignment="1">
      <alignment horizontal="center" vertical="center" wrapText="1"/>
    </xf>
    <xf numFmtId="0" fontId="7" fillId="3" borderId="22" xfId="6" applyFont="1" applyFill="1" applyBorder="1" applyAlignment="1">
      <alignment horizontal="center" vertical="center" wrapText="1"/>
    </xf>
    <xf numFmtId="0" fontId="7" fillId="3" borderId="21" xfId="6" applyFont="1" applyFill="1" applyBorder="1" applyAlignment="1">
      <alignment horizontal="center" vertical="center" wrapText="1"/>
    </xf>
    <xf numFmtId="0" fontId="7" fillId="3" borderId="26" xfId="6" applyFont="1" applyFill="1" applyBorder="1" applyAlignment="1">
      <alignment horizontal="center" vertical="center" wrapText="1"/>
    </xf>
    <xf numFmtId="0" fontId="7" fillId="3" borderId="20" xfId="6" applyFont="1" applyFill="1" applyBorder="1" applyAlignment="1">
      <alignment horizontal="center" vertical="center" wrapText="1"/>
    </xf>
    <xf numFmtId="0" fontId="7" fillId="3" borderId="19" xfId="6" applyFont="1" applyFill="1" applyBorder="1" applyAlignment="1">
      <alignment horizontal="center" vertical="center" wrapText="1"/>
    </xf>
    <xf numFmtId="0" fontId="31" fillId="3" borderId="25" xfId="6" applyFont="1" applyFill="1" applyBorder="1" applyAlignment="1">
      <alignment horizontal="center" vertical="center" wrapText="1"/>
    </xf>
    <xf numFmtId="0" fontId="31" fillId="3" borderId="15" xfId="6" applyFont="1" applyFill="1" applyBorder="1" applyAlignment="1">
      <alignment horizontal="center" vertical="center" wrapText="1"/>
    </xf>
    <xf numFmtId="0" fontId="7" fillId="3" borderId="25" xfId="3" applyFont="1" applyFill="1" applyBorder="1" applyAlignment="1">
      <alignment horizontal="center" vertical="center" wrapText="1"/>
    </xf>
    <xf numFmtId="0" fontId="7" fillId="3" borderId="0" xfId="3" applyFont="1" applyFill="1" applyBorder="1" applyAlignment="1">
      <alignment horizontal="center" vertical="center" wrapText="1"/>
    </xf>
    <xf numFmtId="0" fontId="7" fillId="3" borderId="22" xfId="3" applyFont="1" applyFill="1" applyBorder="1" applyAlignment="1">
      <alignment horizontal="center" vertical="center" wrapText="1"/>
    </xf>
    <xf numFmtId="0" fontId="7" fillId="3" borderId="29" xfId="3" applyFont="1" applyFill="1" applyBorder="1" applyAlignment="1">
      <alignment horizontal="center" vertical="center" wrapText="1"/>
    </xf>
    <xf numFmtId="0" fontId="7" fillId="3" borderId="28" xfId="3" applyFont="1" applyFill="1" applyBorder="1" applyAlignment="1">
      <alignment horizontal="center" vertical="center" wrapText="1"/>
    </xf>
    <xf numFmtId="0" fontId="7" fillId="3" borderId="24" xfId="3" applyFont="1" applyFill="1" applyBorder="1" applyAlignment="1">
      <alignment horizontal="center" vertical="center" wrapText="1"/>
    </xf>
    <xf numFmtId="0" fontId="7" fillId="3" borderId="13" xfId="3" applyFont="1" applyFill="1" applyBorder="1" applyAlignment="1">
      <alignment horizontal="center" vertical="center" wrapText="1"/>
    </xf>
    <xf numFmtId="0" fontId="7" fillId="3" borderId="10" xfId="3" applyFont="1" applyFill="1" applyBorder="1" applyAlignment="1">
      <alignment horizontal="center" vertical="center" wrapText="1"/>
    </xf>
    <xf numFmtId="0" fontId="7" fillId="3" borderId="12" xfId="3" applyFont="1" applyFill="1" applyBorder="1" applyAlignment="1">
      <alignment horizontal="center" vertical="center" wrapText="1"/>
    </xf>
    <xf numFmtId="0" fontId="7" fillId="3" borderId="27" xfId="3" applyFont="1" applyFill="1" applyBorder="1" applyAlignment="1">
      <alignment horizontal="center" vertical="center" wrapText="1"/>
    </xf>
    <xf numFmtId="0" fontId="7" fillId="3" borderId="16" xfId="3" applyFont="1" applyFill="1" applyBorder="1" applyAlignment="1">
      <alignment horizontal="center" vertical="center" wrapText="1"/>
    </xf>
    <xf numFmtId="0" fontId="7" fillId="3" borderId="23" xfId="3" applyFont="1" applyFill="1" applyBorder="1" applyAlignment="1">
      <alignment horizontal="center" vertical="center" wrapText="1"/>
    </xf>
    <xf numFmtId="0" fontId="7" fillId="3" borderId="11" xfId="3" applyFont="1" applyFill="1" applyBorder="1" applyAlignment="1">
      <alignment horizontal="center" vertical="center" wrapText="1"/>
    </xf>
    <xf numFmtId="0" fontId="7" fillId="3" borderId="18" xfId="3" applyFont="1" applyFill="1" applyBorder="1" applyAlignment="1">
      <alignment horizontal="center" vertical="center" wrapText="1"/>
    </xf>
    <xf numFmtId="0" fontId="7" fillId="3" borderId="17" xfId="3" applyFont="1" applyFill="1" applyBorder="1" applyAlignment="1">
      <alignment horizontal="center" vertical="center" wrapText="1"/>
    </xf>
    <xf numFmtId="0" fontId="7" fillId="3" borderId="32" xfId="3" applyFont="1" applyFill="1" applyBorder="1" applyAlignment="1">
      <alignment horizontal="center" vertical="center" wrapText="1"/>
    </xf>
    <xf numFmtId="0" fontId="7" fillId="3" borderId="34" xfId="3" applyFont="1" applyFill="1" applyBorder="1" applyAlignment="1">
      <alignment horizontal="center" vertical="center" wrapText="1"/>
    </xf>
    <xf numFmtId="0" fontId="7" fillId="3" borderId="31" xfId="3" applyFont="1" applyFill="1" applyBorder="1" applyAlignment="1">
      <alignment horizontal="center" vertical="center" wrapText="1"/>
    </xf>
    <xf numFmtId="0" fontId="7" fillId="3" borderId="30" xfId="3" applyFont="1" applyFill="1" applyBorder="1" applyAlignment="1">
      <alignment horizontal="center" vertical="center" wrapText="1"/>
    </xf>
    <xf numFmtId="0" fontId="7" fillId="0" borderId="1" xfId="3" applyFont="1" applyBorder="1" applyAlignment="1">
      <alignment horizontal="left" vertical="center"/>
    </xf>
    <xf numFmtId="0" fontId="7" fillId="0" borderId="0" xfId="3" applyFont="1" applyBorder="1" applyAlignment="1">
      <alignment horizontal="left" vertical="center"/>
    </xf>
    <xf numFmtId="0" fontId="7" fillId="0" borderId="9" xfId="3" applyFont="1" applyBorder="1" applyAlignment="1">
      <alignment horizontal="left" vertical="center"/>
    </xf>
    <xf numFmtId="0" fontId="21" fillId="0" borderId="3" xfId="3" applyFont="1" applyBorder="1" applyAlignment="1">
      <alignment horizontal="center" vertical="center"/>
    </xf>
    <xf numFmtId="0" fontId="21" fillId="0" borderId="6" xfId="3" applyFont="1" applyBorder="1" applyAlignment="1">
      <alignment horizontal="center" vertical="center"/>
    </xf>
    <xf numFmtId="0" fontId="21" fillId="0" borderId="8" xfId="3" applyFont="1" applyBorder="1" applyAlignment="1">
      <alignment horizontal="center" vertical="center"/>
    </xf>
    <xf numFmtId="0" fontId="7" fillId="3" borderId="33" xfId="3" applyFont="1" applyFill="1" applyBorder="1" applyAlignment="1">
      <alignment horizontal="center" vertical="center" wrapText="1"/>
    </xf>
    <xf numFmtId="0" fontId="7" fillId="3" borderId="35" xfId="3" applyFont="1" applyFill="1" applyBorder="1" applyAlignment="1">
      <alignment horizontal="center" vertical="center" wrapText="1"/>
    </xf>
    <xf numFmtId="0" fontId="21" fillId="0" borderId="3" xfId="3" applyFont="1" applyBorder="1" applyAlignment="1">
      <alignment horizontal="left" vertical="center"/>
    </xf>
    <xf numFmtId="0" fontId="21" fillId="0" borderId="8" xfId="3" applyFont="1" applyBorder="1" applyAlignment="1">
      <alignment horizontal="left" vertical="center"/>
    </xf>
    <xf numFmtId="0" fontId="21" fillId="0" borderId="6" xfId="3" applyFont="1" applyBorder="1" applyAlignment="1">
      <alignment horizontal="left" vertical="center"/>
    </xf>
    <xf numFmtId="0" fontId="48" fillId="0" borderId="3" xfId="3" applyFont="1" applyBorder="1" applyAlignment="1">
      <alignment horizontal="center" vertical="center"/>
    </xf>
    <xf numFmtId="0" fontId="48" fillId="0" borderId="6" xfId="3" applyFont="1" applyBorder="1" applyAlignment="1">
      <alignment horizontal="center" vertical="center"/>
    </xf>
    <xf numFmtId="0" fontId="48" fillId="0" borderId="8" xfId="3" applyFont="1" applyBorder="1" applyAlignment="1">
      <alignment horizontal="center" vertical="center"/>
    </xf>
    <xf numFmtId="0" fontId="14" fillId="0" borderId="1" xfId="3" applyFont="1" applyBorder="1" applyAlignment="1">
      <alignment horizontal="left" vertical="center"/>
    </xf>
    <xf numFmtId="0" fontId="14" fillId="0" borderId="0" xfId="3" applyFont="1" applyBorder="1" applyAlignment="1">
      <alignment horizontal="left" vertical="center"/>
    </xf>
    <xf numFmtId="0" fontId="12" fillId="0" borderId="1" xfId="3" applyFont="1" applyBorder="1" applyAlignment="1">
      <alignment horizontal="left" vertical="center"/>
    </xf>
    <xf numFmtId="0" fontId="12" fillId="0" borderId="0" xfId="3" applyFont="1" applyAlignment="1">
      <alignment horizontal="left" vertical="center"/>
    </xf>
    <xf numFmtId="0" fontId="12" fillId="0" borderId="9" xfId="3" applyFont="1" applyBorder="1" applyAlignment="1">
      <alignment horizontal="left" vertical="center"/>
    </xf>
    <xf numFmtId="0" fontId="4" fillId="0" borderId="3" xfId="3" applyBorder="1" applyAlignment="1">
      <alignment horizontal="left" vertical="center"/>
    </xf>
    <xf numFmtId="0" fontId="4" fillId="0" borderId="6" xfId="3" applyBorder="1" applyAlignment="1">
      <alignment horizontal="left" vertical="center"/>
    </xf>
    <xf numFmtId="0" fontId="4" fillId="0" borderId="8" xfId="3" applyBorder="1" applyAlignment="1">
      <alignment horizontal="left" vertical="center"/>
    </xf>
    <xf numFmtId="0" fontId="31" fillId="0" borderId="1" xfId="3" applyFont="1" applyBorder="1" applyAlignment="1">
      <alignment horizontal="left" vertical="center"/>
    </xf>
    <xf numFmtId="0" fontId="31" fillId="0" borderId="0" xfId="3" applyFont="1" applyAlignment="1">
      <alignment horizontal="left" vertical="center"/>
    </xf>
    <xf numFmtId="0" fontId="14" fillId="0" borderId="0" xfId="3" applyFont="1" applyAlignment="1">
      <alignment horizontal="left" vertical="center"/>
    </xf>
    <xf numFmtId="0" fontId="14" fillId="0" borderId="9" xfId="3" applyFont="1" applyBorder="1" applyAlignment="1">
      <alignment horizontal="left" vertical="center"/>
    </xf>
    <xf numFmtId="0" fontId="25" fillId="0" borderId="3" xfId="3" applyFont="1" applyBorder="1" applyAlignment="1">
      <alignment horizontal="left" vertical="center"/>
    </xf>
    <xf numFmtId="0" fontId="25" fillId="0" borderId="6" xfId="3" applyFont="1" applyBorder="1" applyAlignment="1">
      <alignment horizontal="left" vertical="center"/>
    </xf>
    <xf numFmtId="0" fontId="25" fillId="0" borderId="8" xfId="3" applyFont="1" applyBorder="1" applyAlignment="1">
      <alignment horizontal="left" vertical="center"/>
    </xf>
    <xf numFmtId="0" fontId="18" fillId="2" borderId="0" xfId="1" applyFont="1" applyFill="1" applyAlignment="1">
      <alignment horizontal="center" vertical="center" wrapText="1"/>
    </xf>
  </cellXfs>
  <cellStyles count="7">
    <cellStyle name="Hiperłącze" xfId="2" builtinId="8"/>
    <cellStyle name="Normalny" xfId="0" builtinId="0"/>
    <cellStyle name="Normalny 2" xfId="1" xr:uid="{00000000-0005-0000-0000-000002000000}"/>
    <cellStyle name="Normalny 2 2" xfId="3" xr:uid="{00000000-0005-0000-0000-000003000000}"/>
    <cellStyle name="Normalny 2 3" xfId="4" xr:uid="{00000000-0005-0000-0000-000004000000}"/>
    <cellStyle name="Normalny 3" xfId="5" xr:uid="{00000000-0005-0000-0000-000005000000}"/>
    <cellStyle name="Normalny 3 2" xfId="6"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data.euro.who.int/hfadb" TargetMode="External"/><Relationship Id="rId2" Type="http://schemas.openxmlformats.org/officeDocument/2006/relationships/hyperlink" Target="https://stats.oecd.org/Index.aspx" TargetMode="External"/><Relationship Id="rId1" Type="http://schemas.openxmlformats.org/officeDocument/2006/relationships/hyperlink" Target="https://ec.europa.eu/eurostat/data/database"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tats.oecd.org/Index.aspx" TargetMode="External"/><Relationship Id="rId1" Type="http://schemas.openxmlformats.org/officeDocument/2006/relationships/hyperlink" Target="http://data.euro.who.int/hfadb"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ata.euro.who.int/hfadb" TargetMode="External"/><Relationship Id="rId1" Type="http://schemas.openxmlformats.org/officeDocument/2006/relationships/hyperlink" Target="https://stats.oecd.org/Index.aspx"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3.unece.org/PXWeb/en" TargetMode="External"/><Relationship Id="rId1" Type="http://schemas.openxmlformats.org/officeDocument/2006/relationships/hyperlink" Target="https://stats.oecd.org/Index.aspx"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databank.worldbank.org/data/reports.aspx?source=world-development-indicators" TargetMode="External"/><Relationship Id="rId2" Type="http://schemas.openxmlformats.org/officeDocument/2006/relationships/hyperlink" Target="http://data.euro.who.int/hfadb" TargetMode="External"/><Relationship Id="rId1" Type="http://schemas.openxmlformats.org/officeDocument/2006/relationships/hyperlink" Target="https://stats.oecd.org/Index.aspx"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databank.worldbank.org/data/reports.aspx?source=world-development-indicators" TargetMode="External"/><Relationship Id="rId2" Type="http://schemas.openxmlformats.org/officeDocument/2006/relationships/hyperlink" Target="http://data.euro.who.int/hfadb" TargetMode="External"/><Relationship Id="rId1" Type="http://schemas.openxmlformats.org/officeDocument/2006/relationships/hyperlink" Target="https://stats.oecd.org/Index.aspx"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who.int/gho/database/en/" TargetMode="External"/><Relationship Id="rId1" Type="http://schemas.openxmlformats.org/officeDocument/2006/relationships/hyperlink" Target="https://stats.oecd.org/Index.aspx"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3"/>
  <sheetViews>
    <sheetView tabSelected="1" workbookViewId="0"/>
  </sheetViews>
  <sheetFormatPr defaultRowHeight="15" x14ac:dyDescent="0.25"/>
  <cols>
    <col min="1" max="1" width="19.28515625" style="8" customWidth="1"/>
    <col min="2" max="16384" width="9.140625" style="22"/>
  </cols>
  <sheetData>
    <row r="1" spans="1:22" ht="20.100000000000001" customHeight="1" x14ac:dyDescent="0.25">
      <c r="A1" s="15" t="s">
        <v>43</v>
      </c>
      <c r="B1" s="15" t="s">
        <v>44</v>
      </c>
    </row>
    <row r="2" spans="1:22" ht="20.100000000000001" customHeight="1" x14ac:dyDescent="0.25">
      <c r="A2" s="23" t="s">
        <v>45</v>
      </c>
      <c r="B2" s="23" t="s">
        <v>46</v>
      </c>
    </row>
    <row r="3" spans="1:22" ht="20.100000000000001" customHeight="1" x14ac:dyDescent="0.25">
      <c r="A3" s="15" t="s">
        <v>48</v>
      </c>
      <c r="B3" s="16" t="s">
        <v>47</v>
      </c>
    </row>
    <row r="4" spans="1:22" ht="20.100000000000001" customHeight="1" x14ac:dyDescent="0.25">
      <c r="A4" s="24" t="s">
        <v>49</v>
      </c>
      <c r="B4" s="23" t="s">
        <v>50</v>
      </c>
    </row>
    <row r="6" spans="1:22" ht="20.100000000000001" customHeight="1" x14ac:dyDescent="0.25">
      <c r="A6" s="281" t="s">
        <v>39</v>
      </c>
      <c r="B6" s="13" t="s">
        <v>311</v>
      </c>
      <c r="C6" s="8"/>
      <c r="D6" s="8"/>
    </row>
    <row r="7" spans="1:22" ht="20.100000000000001" customHeight="1" x14ac:dyDescent="0.25">
      <c r="A7" s="281"/>
      <c r="B7" s="25" t="s">
        <v>312</v>
      </c>
      <c r="C7" s="8"/>
      <c r="D7" s="8"/>
    </row>
    <row r="8" spans="1:22" ht="20.100000000000001" customHeight="1" x14ac:dyDescent="0.25">
      <c r="A8" s="281" t="s">
        <v>40</v>
      </c>
      <c r="B8" s="14" t="s">
        <v>21</v>
      </c>
      <c r="C8" s="8"/>
      <c r="D8" s="8"/>
      <c r="V8" s="279"/>
    </row>
    <row r="9" spans="1:22" ht="20.100000000000001" customHeight="1" x14ac:dyDescent="0.25">
      <c r="A9" s="281"/>
      <c r="B9" s="26" t="s">
        <v>20</v>
      </c>
      <c r="C9" s="8"/>
      <c r="D9" s="8"/>
    </row>
    <row r="10" spans="1:22" ht="20.100000000000001" customHeight="1" x14ac:dyDescent="0.25">
      <c r="A10" s="282" t="s">
        <v>42</v>
      </c>
      <c r="B10" s="14" t="s">
        <v>167</v>
      </c>
      <c r="C10" s="8"/>
      <c r="D10" s="8"/>
    </row>
    <row r="11" spans="1:22" ht="20.100000000000001" customHeight="1" x14ac:dyDescent="0.25">
      <c r="A11" s="282"/>
      <c r="B11" s="26" t="s">
        <v>168</v>
      </c>
      <c r="C11" s="8"/>
      <c r="D11" s="8"/>
    </row>
    <row r="12" spans="1:22" ht="20.100000000000001" customHeight="1" x14ac:dyDescent="0.25">
      <c r="A12" s="281" t="s">
        <v>26</v>
      </c>
      <c r="B12" s="9" t="s">
        <v>313</v>
      </c>
      <c r="C12" s="8"/>
      <c r="D12" s="8"/>
    </row>
    <row r="13" spans="1:22" ht="20.100000000000001" customHeight="1" x14ac:dyDescent="0.25">
      <c r="A13" s="281"/>
      <c r="B13" s="27" t="s">
        <v>314</v>
      </c>
      <c r="C13" s="8"/>
      <c r="D13" s="8"/>
    </row>
    <row r="14" spans="1:22" ht="20.100000000000001" customHeight="1" x14ac:dyDescent="0.25">
      <c r="A14" s="281" t="s">
        <v>25</v>
      </c>
      <c r="B14" s="9" t="s">
        <v>315</v>
      </c>
      <c r="C14" s="8"/>
      <c r="D14" s="8"/>
    </row>
    <row r="15" spans="1:22" ht="20.100000000000001" customHeight="1" x14ac:dyDescent="0.25">
      <c r="A15" s="281"/>
      <c r="B15" s="27" t="s">
        <v>316</v>
      </c>
      <c r="C15" s="8"/>
      <c r="D15" s="8"/>
    </row>
    <row r="16" spans="1:22" ht="20.100000000000001" customHeight="1" x14ac:dyDescent="0.25">
      <c r="A16" s="281" t="s">
        <v>24</v>
      </c>
      <c r="B16" s="9" t="s">
        <v>317</v>
      </c>
      <c r="C16" s="8"/>
      <c r="D16" s="8"/>
    </row>
    <row r="17" spans="1:4" ht="20.100000000000001" customHeight="1" x14ac:dyDescent="0.25">
      <c r="A17" s="281"/>
      <c r="B17" s="27" t="s">
        <v>318</v>
      </c>
      <c r="C17" s="8"/>
      <c r="D17" s="8"/>
    </row>
    <row r="18" spans="1:4" ht="20.100000000000001" customHeight="1" x14ac:dyDescent="0.25">
      <c r="A18" s="281" t="s">
        <v>23</v>
      </c>
      <c r="B18" s="9" t="s">
        <v>319</v>
      </c>
      <c r="C18" s="8"/>
      <c r="D18" s="8"/>
    </row>
    <row r="19" spans="1:4" ht="20.100000000000001" customHeight="1" x14ac:dyDescent="0.25">
      <c r="A19" s="281"/>
      <c r="B19" s="27" t="s">
        <v>320</v>
      </c>
      <c r="C19" s="8"/>
      <c r="D19" s="8"/>
    </row>
    <row r="20" spans="1:4" ht="20.100000000000001" customHeight="1" x14ac:dyDescent="0.25">
      <c r="A20" s="281" t="s">
        <v>41</v>
      </c>
      <c r="B20" s="14" t="s">
        <v>37</v>
      </c>
      <c r="C20" s="8"/>
      <c r="D20" s="8"/>
    </row>
    <row r="21" spans="1:4" ht="20.100000000000001" customHeight="1" x14ac:dyDescent="0.25">
      <c r="A21" s="281"/>
      <c r="B21" s="26" t="s">
        <v>36</v>
      </c>
      <c r="C21" s="8"/>
      <c r="D21" s="8"/>
    </row>
    <row r="22" spans="1:4" ht="20.100000000000001" customHeight="1" x14ac:dyDescent="0.25">
      <c r="A22" s="280" t="s">
        <v>51</v>
      </c>
      <c r="B22" s="18" t="s">
        <v>52</v>
      </c>
    </row>
    <row r="23" spans="1:4" ht="20.100000000000001" customHeight="1" x14ac:dyDescent="0.25">
      <c r="A23" s="280"/>
      <c r="B23" s="27" t="s">
        <v>53</v>
      </c>
    </row>
  </sheetData>
  <mergeCells count="9">
    <mergeCell ref="A22:A23"/>
    <mergeCell ref="A8:A9"/>
    <mergeCell ref="A6:A7"/>
    <mergeCell ref="A20:A21"/>
    <mergeCell ref="A12:A13"/>
    <mergeCell ref="A14:A15"/>
    <mergeCell ref="A16:A17"/>
    <mergeCell ref="A18:A19"/>
    <mergeCell ref="A10:A11"/>
  </mergeCells>
  <hyperlinks>
    <hyperlink ref="A12" location="Tabl.3.1!A1" display="TABL. 3.1" xr:uid="{00000000-0004-0000-0000-000000000000}"/>
    <hyperlink ref="A14" location="Tabl.3.2!A1" display="TABL. 3.2" xr:uid="{00000000-0004-0000-0000-000001000000}"/>
    <hyperlink ref="A16" location="Tabl.3.3!A1" display="TABL. 3.3" xr:uid="{00000000-0004-0000-0000-000002000000}"/>
    <hyperlink ref="A18" location="Tabl.3.4!A1" display="TABL. 3.4" xr:uid="{00000000-0004-0000-0000-000003000000}"/>
    <hyperlink ref="A12:A13" location="T.8.3.1!A1" display="T.8.3.1" xr:uid="{00000000-0004-0000-0000-000004000000}"/>
    <hyperlink ref="A14:A15" location="T.8.3.2!A1" display="T.8.3.2" xr:uid="{00000000-0004-0000-0000-000005000000}"/>
    <hyperlink ref="A16:A17" location="T.8.3.3!A1" display="T.8.3.3" xr:uid="{00000000-0004-0000-0000-000006000000}"/>
    <hyperlink ref="A18:A19" location="T.8.3.4!A1" display="T.8.3.4" xr:uid="{00000000-0004-0000-0000-000007000000}"/>
    <hyperlink ref="A6:A7" location="T.8.1!A1" display="T.8.1" xr:uid="{00000000-0004-0000-0000-000008000000}"/>
    <hyperlink ref="A8:A9" location="T.8.2!A1" display="T.8.2" xr:uid="{00000000-0004-0000-0000-000009000000}"/>
    <hyperlink ref="A20:A21" location="T.8.4!A1" display="T.8.4" xr:uid="{00000000-0004-0000-0000-00000A000000}"/>
    <hyperlink ref="A22:A23" location="Metadata!A1" display="Metadata" xr:uid="{00000000-0004-0000-0000-00000B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92"/>
  <sheetViews>
    <sheetView zoomScaleNormal="100" workbookViewId="0">
      <pane xSplit="5" ySplit="6" topLeftCell="F7" activePane="bottomRight" state="frozen"/>
      <selection pane="topRight" activeCell="F1" sqref="F1"/>
      <selection pane="bottomLeft" activeCell="A7" sqref="A7"/>
      <selection pane="bottomRight"/>
    </sheetView>
  </sheetViews>
  <sheetFormatPr defaultColWidth="9.140625" defaultRowHeight="15" x14ac:dyDescent="0.25"/>
  <cols>
    <col min="1" max="1" width="12.7109375" style="33" customWidth="1"/>
    <col min="2" max="2" width="50" style="33" customWidth="1"/>
    <col min="3" max="3" width="2.7109375" style="33" customWidth="1"/>
    <col min="4" max="4" width="9.140625" style="33"/>
    <col min="5" max="5" width="2.7109375" style="33" customWidth="1"/>
    <col min="6" max="6" width="9.140625" style="33"/>
    <col min="7" max="7" width="2.7109375" style="33" customWidth="1"/>
    <col min="8" max="8" width="9.140625" style="33"/>
    <col min="9" max="9" width="2.7109375" style="33" customWidth="1"/>
    <col min="10" max="10" width="9.140625" style="33"/>
    <col min="11" max="11" width="2.7109375" style="33" customWidth="1"/>
    <col min="12" max="12" width="9.140625" style="33"/>
    <col min="13" max="13" width="2.7109375" style="34" customWidth="1"/>
    <col min="14" max="14" width="9.140625" style="33"/>
    <col min="15" max="15" width="2.7109375" style="33" customWidth="1"/>
    <col min="16" max="16" width="9.140625" style="33"/>
    <col min="17" max="17" width="2.7109375" style="33" customWidth="1"/>
    <col min="18" max="18" width="9.140625" style="33"/>
    <col min="19" max="19" width="2.7109375" style="33" customWidth="1"/>
    <col min="20" max="20" width="9.140625" style="33"/>
    <col min="21" max="21" width="2.7109375" style="33" customWidth="1"/>
    <col min="22" max="16384" width="9.140625" style="33"/>
  </cols>
  <sheetData>
    <row r="1" spans="1:23" x14ac:dyDescent="0.25">
      <c r="A1" s="85" t="s">
        <v>15</v>
      </c>
      <c r="B1" s="80" t="s">
        <v>14</v>
      </c>
      <c r="C1" s="82"/>
    </row>
    <row r="2" spans="1:23" x14ac:dyDescent="0.25">
      <c r="B2" s="84" t="s">
        <v>13</v>
      </c>
      <c r="C2" s="82"/>
      <c r="W2" s="30" t="s">
        <v>189</v>
      </c>
    </row>
    <row r="3" spans="1:23" x14ac:dyDescent="0.25">
      <c r="B3" s="83" t="s">
        <v>12</v>
      </c>
      <c r="C3" s="82"/>
    </row>
    <row r="4" spans="1:23" ht="15.75" thickBot="1" x14ac:dyDescent="0.3">
      <c r="B4" s="81" t="s">
        <v>11</v>
      </c>
      <c r="E4" s="80"/>
    </row>
    <row r="5" spans="1:23" ht="35.1" customHeight="1" x14ac:dyDescent="0.25">
      <c r="B5" s="298" t="s">
        <v>136</v>
      </c>
      <c r="C5" s="299"/>
      <c r="D5" s="297" t="s">
        <v>135</v>
      </c>
      <c r="E5" s="302"/>
      <c r="F5" s="305" t="s">
        <v>134</v>
      </c>
      <c r="G5" s="306"/>
      <c r="H5" s="297" t="s">
        <v>133</v>
      </c>
      <c r="I5" s="299"/>
      <c r="J5" s="297" t="s">
        <v>132</v>
      </c>
      <c r="K5" s="299"/>
      <c r="L5" s="297" t="s">
        <v>131</v>
      </c>
      <c r="M5" s="298"/>
      <c r="N5" s="292" t="s">
        <v>130</v>
      </c>
      <c r="O5" s="293"/>
      <c r="P5" s="293"/>
      <c r="Q5" s="293"/>
      <c r="R5" s="293"/>
      <c r="S5" s="293"/>
      <c r="T5" s="293"/>
      <c r="U5" s="293"/>
    </row>
    <row r="6" spans="1:23" ht="35.1" customHeight="1" thickBot="1" x14ac:dyDescent="0.3">
      <c r="B6" s="300"/>
      <c r="C6" s="301"/>
      <c r="D6" s="303"/>
      <c r="E6" s="304"/>
      <c r="F6" s="294" t="s">
        <v>269</v>
      </c>
      <c r="G6" s="294"/>
      <c r="H6" s="294"/>
      <c r="I6" s="294"/>
      <c r="J6" s="294"/>
      <c r="K6" s="294"/>
      <c r="L6" s="294"/>
      <c r="M6" s="294"/>
      <c r="N6" s="295" t="s">
        <v>129</v>
      </c>
      <c r="O6" s="296"/>
      <c r="P6" s="295" t="s">
        <v>128</v>
      </c>
      <c r="Q6" s="296"/>
      <c r="R6" s="295" t="s">
        <v>127</v>
      </c>
      <c r="S6" s="296"/>
      <c r="T6" s="295" t="s">
        <v>126</v>
      </c>
      <c r="U6" s="294"/>
    </row>
    <row r="7" spans="1:23" x14ac:dyDescent="0.25">
      <c r="B7" s="79" t="s">
        <v>125</v>
      </c>
      <c r="C7" s="73"/>
      <c r="D7" s="77" t="s">
        <v>0</v>
      </c>
      <c r="E7" s="74"/>
      <c r="F7" s="76" t="s">
        <v>0</v>
      </c>
      <c r="G7" s="74"/>
      <c r="H7" s="75" t="s">
        <v>0</v>
      </c>
      <c r="I7" s="73"/>
      <c r="J7" s="75" t="s">
        <v>0</v>
      </c>
      <c r="K7" s="73"/>
      <c r="L7" s="75" t="s">
        <v>0</v>
      </c>
      <c r="M7" s="73"/>
      <c r="N7" s="75" t="s">
        <v>0</v>
      </c>
      <c r="O7" s="73"/>
      <c r="P7" s="75" t="s">
        <v>0</v>
      </c>
      <c r="Q7" s="73"/>
      <c r="R7" s="75" t="s">
        <v>0</v>
      </c>
      <c r="S7" s="73"/>
      <c r="T7" s="75" t="s">
        <v>0</v>
      </c>
      <c r="U7" s="74"/>
    </row>
    <row r="8" spans="1:23" x14ac:dyDescent="0.25">
      <c r="B8" s="78" t="s">
        <v>124</v>
      </c>
      <c r="C8" s="73"/>
      <c r="D8" s="77" t="s">
        <v>0</v>
      </c>
      <c r="E8" s="74"/>
      <c r="F8" s="76" t="s">
        <v>0</v>
      </c>
      <c r="G8" s="74"/>
      <c r="H8" s="75" t="s">
        <v>0</v>
      </c>
      <c r="I8" s="73"/>
      <c r="J8" s="75" t="s">
        <v>0</v>
      </c>
      <c r="K8" s="73"/>
      <c r="L8" s="75" t="s">
        <v>0</v>
      </c>
      <c r="M8" s="73"/>
      <c r="N8" s="75" t="s">
        <v>0</v>
      </c>
      <c r="O8" s="73"/>
      <c r="P8" s="75" t="s">
        <v>0</v>
      </c>
      <c r="Q8" s="73"/>
      <c r="R8" s="75" t="s">
        <v>0</v>
      </c>
      <c r="S8" s="73"/>
      <c r="T8" s="75" t="s">
        <v>0</v>
      </c>
      <c r="U8" s="74"/>
    </row>
    <row r="9" spans="1:23" x14ac:dyDescent="0.25">
      <c r="B9" s="283" t="s">
        <v>123</v>
      </c>
      <c r="C9" s="285"/>
      <c r="D9" s="56">
        <v>2000</v>
      </c>
      <c r="E9" s="51"/>
      <c r="F9" s="54">
        <v>47.372</v>
      </c>
      <c r="G9" s="51"/>
      <c r="H9" s="52">
        <v>8.6910000000000007</v>
      </c>
      <c r="I9" s="53"/>
      <c r="J9" s="52">
        <v>15.3</v>
      </c>
      <c r="K9" s="53"/>
      <c r="L9" s="52">
        <v>191.56800000000001</v>
      </c>
      <c r="M9" s="53" t="s">
        <v>8</v>
      </c>
      <c r="N9" s="52">
        <v>402.47059444397536</v>
      </c>
      <c r="O9" s="53"/>
      <c r="P9" s="52">
        <v>2193.7449085260614</v>
      </c>
      <c r="Q9" s="53"/>
      <c r="R9" s="52">
        <v>1246.1331372549018</v>
      </c>
      <c r="S9" s="53"/>
      <c r="T9" s="52">
        <v>99.525165998496604</v>
      </c>
      <c r="U9" s="51" t="s">
        <v>8</v>
      </c>
    </row>
    <row r="10" spans="1:23" x14ac:dyDescent="0.25">
      <c r="B10" s="284"/>
      <c r="C10" s="286"/>
      <c r="D10" s="56">
        <v>2005</v>
      </c>
      <c r="E10" s="51"/>
      <c r="F10" s="54">
        <v>56.084000000000003</v>
      </c>
      <c r="G10" s="51"/>
      <c r="H10" s="52">
        <v>10.000999999999999</v>
      </c>
      <c r="I10" s="53" t="s">
        <v>4</v>
      </c>
      <c r="J10" s="52">
        <v>14.9</v>
      </c>
      <c r="K10" s="53"/>
      <c r="L10" s="52">
        <v>196.99799999999999</v>
      </c>
      <c r="M10" s="53" t="s">
        <v>8</v>
      </c>
      <c r="N10" s="52">
        <v>360.86768062192419</v>
      </c>
      <c r="O10" s="53"/>
      <c r="P10" s="52">
        <v>2057.154884511549</v>
      </c>
      <c r="Q10" s="53" t="s">
        <v>4</v>
      </c>
      <c r="R10" s="52">
        <v>1358.3156375838926</v>
      </c>
      <c r="S10" s="53"/>
      <c r="T10" s="52">
        <v>102.73659123442877</v>
      </c>
      <c r="U10" s="51" t="s">
        <v>8</v>
      </c>
    </row>
    <row r="11" spans="1:23" x14ac:dyDescent="0.25">
      <c r="B11" s="284"/>
      <c r="C11" s="286"/>
      <c r="D11" s="56">
        <v>2010</v>
      </c>
      <c r="E11" s="51"/>
      <c r="F11" s="54">
        <v>74.099999999999994</v>
      </c>
      <c r="G11" s="51" t="s">
        <v>10</v>
      </c>
      <c r="H11" s="52">
        <v>12.061999999999999</v>
      </c>
      <c r="I11" s="53" t="s">
        <v>10</v>
      </c>
      <c r="J11" s="52">
        <v>19.236999999999998</v>
      </c>
      <c r="K11" s="53"/>
      <c r="L11" s="52">
        <v>227.71199999999999</v>
      </c>
      <c r="M11" s="53" t="s">
        <v>122</v>
      </c>
      <c r="N11" s="52">
        <v>303.37110661268559</v>
      </c>
      <c r="O11" s="53" t="s">
        <v>10</v>
      </c>
      <c r="P11" s="52">
        <v>1863.6875310893715</v>
      </c>
      <c r="Q11" s="53" t="s">
        <v>10</v>
      </c>
      <c r="R11" s="52">
        <v>1149.8707698705621</v>
      </c>
      <c r="S11" s="53"/>
      <c r="T11" s="52">
        <v>98.720308986790329</v>
      </c>
      <c r="U11" s="51" t="s">
        <v>122</v>
      </c>
    </row>
    <row r="12" spans="1:23" ht="15" customHeight="1" x14ac:dyDescent="0.25">
      <c r="B12" s="284"/>
      <c r="C12" s="286"/>
      <c r="D12" s="56">
        <v>2015</v>
      </c>
      <c r="E12" s="51"/>
      <c r="F12" s="54">
        <v>83.49</v>
      </c>
      <c r="G12" s="51"/>
      <c r="H12" s="52">
        <v>13.834</v>
      </c>
      <c r="I12" s="53"/>
      <c r="J12" s="52">
        <v>20.280999999999999</v>
      </c>
      <c r="K12" s="53"/>
      <c r="L12" s="52">
        <v>273.173</v>
      </c>
      <c r="M12" s="53" t="s">
        <v>8</v>
      </c>
      <c r="N12" s="52">
        <v>285.05876152832678</v>
      </c>
      <c r="O12" s="53"/>
      <c r="P12" s="52">
        <v>1720.3669220760446</v>
      </c>
      <c r="Q12" s="53"/>
      <c r="R12" s="52">
        <v>1173.4902618214094</v>
      </c>
      <c r="S12" s="53"/>
      <c r="T12" s="52">
        <v>87.12265121369974</v>
      </c>
      <c r="U12" s="51" t="s">
        <v>8</v>
      </c>
    </row>
    <row r="13" spans="1:23" ht="15" customHeight="1" x14ac:dyDescent="0.25">
      <c r="B13" s="284"/>
      <c r="C13" s="286"/>
      <c r="D13" s="55">
        <v>2018</v>
      </c>
      <c r="E13" s="51"/>
      <c r="F13" s="54">
        <f>93604/1000</f>
        <v>93.603999999999999</v>
      </c>
      <c r="G13" s="53"/>
      <c r="H13" s="52">
        <f>14981/1000</f>
        <v>14.981</v>
      </c>
      <c r="I13" s="53"/>
      <c r="J13" s="52">
        <f>22063/1000</f>
        <v>22.062999999999999</v>
      </c>
      <c r="K13" s="53"/>
      <c r="L13" s="52">
        <v>297.80700000000002</v>
      </c>
      <c r="M13" s="53" t="s">
        <v>8</v>
      </c>
      <c r="N13" s="52">
        <v>265.99290628605615</v>
      </c>
      <c r="O13" s="53"/>
      <c r="P13" s="52">
        <v>1661.9718309859154</v>
      </c>
      <c r="Q13" s="53"/>
      <c r="R13" s="52">
        <v>1128.4956714861987</v>
      </c>
      <c r="S13" s="53"/>
      <c r="T13" s="52">
        <v>83.604482097465805</v>
      </c>
      <c r="U13" s="51" t="s">
        <v>8</v>
      </c>
    </row>
    <row r="14" spans="1:23" x14ac:dyDescent="0.25">
      <c r="B14" s="287"/>
      <c r="C14" s="288"/>
      <c r="D14" s="55">
        <v>2019</v>
      </c>
      <c r="F14" s="54">
        <f>97039/1000</f>
        <v>97.039000000000001</v>
      </c>
      <c r="G14" s="53"/>
      <c r="H14" s="52">
        <f>15517/1000</f>
        <v>15.516999999999999</v>
      </c>
      <c r="I14" s="53"/>
      <c r="J14" s="52">
        <v>22.599</v>
      </c>
      <c r="K14" s="53"/>
      <c r="L14" s="52">
        <v>309.90600000000001</v>
      </c>
      <c r="M14" s="53" t="s">
        <v>8</v>
      </c>
      <c r="N14" s="52">
        <v>259.72031863477571</v>
      </c>
      <c r="O14" s="53"/>
      <c r="P14" s="52">
        <v>1624.2185989559839</v>
      </c>
      <c r="Q14" s="53"/>
      <c r="R14" s="52">
        <v>1115.2263374485597</v>
      </c>
      <c r="S14" s="53"/>
      <c r="T14" s="52">
        <v>81.324659735532705</v>
      </c>
      <c r="U14" s="51" t="s">
        <v>8</v>
      </c>
    </row>
    <row r="15" spans="1:23" x14ac:dyDescent="0.25">
      <c r="B15" s="283" t="s">
        <v>121</v>
      </c>
      <c r="C15" s="285"/>
      <c r="D15" s="49">
        <v>2000</v>
      </c>
      <c r="E15" s="45"/>
      <c r="F15" s="48">
        <v>30.870999999999999</v>
      </c>
      <c r="G15" s="45"/>
      <c r="H15" s="46">
        <v>3.722</v>
      </c>
      <c r="I15" s="47"/>
      <c r="J15" s="46">
        <v>4.532</v>
      </c>
      <c r="K15" s="47"/>
      <c r="L15" s="46">
        <v>57.366999999999997</v>
      </c>
      <c r="M15" s="47"/>
      <c r="N15" s="46">
        <v>261.38693272002854</v>
      </c>
      <c r="O15" s="47"/>
      <c r="P15" s="46">
        <v>2167.9946265448684</v>
      </c>
      <c r="Q15" s="47"/>
      <c r="R15" s="46">
        <v>1780.5110326566637</v>
      </c>
      <c r="S15" s="47"/>
      <c r="T15" s="46">
        <v>140.66058884027402</v>
      </c>
      <c r="U15" s="45"/>
    </row>
    <row r="16" spans="1:23" x14ac:dyDescent="0.25">
      <c r="B16" s="284"/>
      <c r="C16" s="286"/>
      <c r="D16" s="56">
        <v>2005</v>
      </c>
      <c r="E16" s="51"/>
      <c r="F16" s="54">
        <v>35.518000000000001</v>
      </c>
      <c r="G16" s="51"/>
      <c r="H16" s="52">
        <v>4.2320000000000002</v>
      </c>
      <c r="I16" s="53"/>
      <c r="J16" s="52">
        <v>5.0759999999999996</v>
      </c>
      <c r="K16" s="53"/>
      <c r="L16" s="52">
        <v>59.067</v>
      </c>
      <c r="M16" s="53"/>
      <c r="N16" s="52">
        <v>232.37935694577396</v>
      </c>
      <c r="O16" s="53"/>
      <c r="P16" s="52">
        <v>1950.2953686200376</v>
      </c>
      <c r="Q16" s="53"/>
      <c r="R16" s="52">
        <v>1626.0145784081956</v>
      </c>
      <c r="S16" s="53"/>
      <c r="T16" s="52">
        <v>139.73369224778639</v>
      </c>
      <c r="U16" s="51"/>
    </row>
    <row r="17" spans="2:21" x14ac:dyDescent="0.25">
      <c r="B17" s="284"/>
      <c r="C17" s="286"/>
      <c r="D17" s="56">
        <v>2010</v>
      </c>
      <c r="E17" s="51"/>
      <c r="F17" s="54">
        <v>40.104999999999997</v>
      </c>
      <c r="G17" s="51"/>
      <c r="H17" s="52">
        <v>4.6849999999999996</v>
      </c>
      <c r="I17" s="53"/>
      <c r="J17" s="52">
        <v>5.5789999999999997</v>
      </c>
      <c r="K17" s="53"/>
      <c r="L17" s="52">
        <v>64.385000000000005</v>
      </c>
      <c r="M17" s="53"/>
      <c r="N17" s="52">
        <v>209.69826704899643</v>
      </c>
      <c r="O17" s="53"/>
      <c r="P17" s="52">
        <v>1795.0798292422628</v>
      </c>
      <c r="Q17" s="53"/>
      <c r="R17" s="52">
        <v>1507.4294676465317</v>
      </c>
      <c r="S17" s="53"/>
      <c r="T17" s="52">
        <v>130.61969402811212</v>
      </c>
      <c r="U17" s="51"/>
    </row>
    <row r="18" spans="2:21" x14ac:dyDescent="0.25">
      <c r="B18" s="284"/>
      <c r="C18" s="286"/>
      <c r="D18" s="56">
        <v>2015</v>
      </c>
      <c r="E18" s="51"/>
      <c r="F18" s="54">
        <v>44.002000000000002</v>
      </c>
      <c r="G18" s="51"/>
      <c r="H18" s="52">
        <v>4.9059999999999997</v>
      </c>
      <c r="I18" s="53"/>
      <c r="J18" s="52">
        <v>6.1040000000000001</v>
      </c>
      <c r="K18" s="53"/>
      <c r="L18" s="52">
        <v>69.516000000000005</v>
      </c>
      <c r="M18" s="53"/>
      <c r="N18" s="52">
        <v>197.23323939820915</v>
      </c>
      <c r="O18" s="53"/>
      <c r="P18" s="52">
        <v>1768.9883815735834</v>
      </c>
      <c r="Q18" s="53"/>
      <c r="R18" s="52">
        <v>1421.7983289646131</v>
      </c>
      <c r="S18" s="53"/>
      <c r="T18" s="52">
        <v>124.84402152022554</v>
      </c>
      <c r="U18" s="51"/>
    </row>
    <row r="19" spans="2:21" x14ac:dyDescent="0.25">
      <c r="B19" s="284"/>
      <c r="C19" s="286"/>
      <c r="D19" s="56">
        <v>2018</v>
      </c>
      <c r="E19" s="51"/>
      <c r="F19" s="54">
        <v>44.002000000000002</v>
      </c>
      <c r="G19" s="51"/>
      <c r="H19" s="52">
        <v>5.0270000000000001</v>
      </c>
      <c r="I19" s="53"/>
      <c r="J19" s="52">
        <v>6.3490000000000002</v>
      </c>
      <c r="K19" s="53"/>
      <c r="L19" s="52">
        <v>60.694000000000003</v>
      </c>
      <c r="M19" s="53"/>
      <c r="N19" s="52">
        <v>202.05899731830371</v>
      </c>
      <c r="O19" s="53"/>
      <c r="P19" s="52">
        <v>1768.6492938134074</v>
      </c>
      <c r="Q19" s="53"/>
      <c r="R19" s="52">
        <v>1400.3780122853993</v>
      </c>
      <c r="S19" s="53"/>
      <c r="T19" s="52">
        <v>146.48894454147032</v>
      </c>
      <c r="U19" s="51"/>
    </row>
    <row r="20" spans="2:21" x14ac:dyDescent="0.25">
      <c r="B20" s="287"/>
      <c r="C20" s="288"/>
      <c r="D20" s="56">
        <v>2019</v>
      </c>
      <c r="E20" s="51"/>
      <c r="F20" s="54">
        <v>44.002000000000002</v>
      </c>
      <c r="G20" s="51"/>
      <c r="H20" s="52">
        <v>5.1429999999999998</v>
      </c>
      <c r="I20" s="53"/>
      <c r="J20" s="52">
        <v>6.4790000000000001</v>
      </c>
      <c r="K20" s="53"/>
      <c r="L20" s="52">
        <v>92.114999999999995</v>
      </c>
      <c r="M20" s="53"/>
      <c r="N20" s="52">
        <v>203.51347666015181</v>
      </c>
      <c r="O20" s="53"/>
      <c r="P20" s="52">
        <v>1741.2016332879643</v>
      </c>
      <c r="Q20" s="53"/>
      <c r="R20" s="52">
        <v>1382.1577403920357</v>
      </c>
      <c r="S20" s="53"/>
      <c r="T20" s="52">
        <v>97.215437225207623</v>
      </c>
      <c r="U20" s="51"/>
    </row>
    <row r="21" spans="2:21" x14ac:dyDescent="0.25">
      <c r="B21" s="283" t="s">
        <v>120</v>
      </c>
      <c r="C21" s="285"/>
      <c r="D21" s="49">
        <v>2000</v>
      </c>
      <c r="E21" s="45"/>
      <c r="F21" s="48">
        <v>28.998999999999999</v>
      </c>
      <c r="G21" s="45"/>
      <c r="H21" s="46">
        <v>7.6589999999999998</v>
      </c>
      <c r="I21" s="47"/>
      <c r="J21" s="46">
        <v>10.724</v>
      </c>
      <c r="K21" s="47"/>
      <c r="L21" s="46" t="s">
        <v>0</v>
      </c>
      <c r="M21" s="47"/>
      <c r="N21" s="46">
        <v>354.56508845132589</v>
      </c>
      <c r="O21" s="47"/>
      <c r="P21" s="46">
        <v>1342.4772163467815</v>
      </c>
      <c r="Q21" s="47"/>
      <c r="R21" s="46">
        <v>958.78711301753071</v>
      </c>
      <c r="S21" s="47"/>
      <c r="T21" s="46" t="s">
        <v>0</v>
      </c>
      <c r="U21" s="45"/>
    </row>
    <row r="22" spans="2:21" x14ac:dyDescent="0.25">
      <c r="B22" s="284"/>
      <c r="C22" s="286"/>
      <c r="D22" s="56">
        <v>2005</v>
      </c>
      <c r="E22" s="51"/>
      <c r="F22" s="54">
        <v>30.081</v>
      </c>
      <c r="G22" s="51"/>
      <c r="H22" s="52">
        <v>7.694</v>
      </c>
      <c r="I22" s="53"/>
      <c r="J22" s="52">
        <v>11.882</v>
      </c>
      <c r="K22" s="53"/>
      <c r="L22" s="52">
        <v>94.400999999999996</v>
      </c>
      <c r="M22" s="53"/>
      <c r="N22" s="52">
        <v>350.61620291878597</v>
      </c>
      <c r="O22" s="53"/>
      <c r="P22" s="52">
        <v>1370.7936054068105</v>
      </c>
      <c r="Q22" s="53"/>
      <c r="R22" s="52">
        <v>887.63558323514565</v>
      </c>
      <c r="S22" s="53"/>
      <c r="T22" s="52">
        <v>111.72430376796856</v>
      </c>
      <c r="U22" s="51"/>
    </row>
    <row r="23" spans="2:21" x14ac:dyDescent="0.25">
      <c r="B23" s="284"/>
      <c r="C23" s="286"/>
      <c r="D23" s="56">
        <v>2010</v>
      </c>
      <c r="E23" s="51"/>
      <c r="F23" s="54">
        <v>31.815000000000001</v>
      </c>
      <c r="G23" s="51"/>
      <c r="H23" s="52">
        <v>7.6749999999999998</v>
      </c>
      <c r="I23" s="53"/>
      <c r="J23" s="52">
        <v>12.629</v>
      </c>
      <c r="K23" s="53"/>
      <c r="L23" s="52">
        <v>104.51300000000001</v>
      </c>
      <c r="M23" s="53"/>
      <c r="N23" s="52">
        <v>343.8233223322332</v>
      </c>
      <c r="O23" s="53"/>
      <c r="P23" s="52">
        <v>1425.2428664495114</v>
      </c>
      <c r="Q23" s="53"/>
      <c r="R23" s="52">
        <v>866.16034523715257</v>
      </c>
      <c r="S23" s="53"/>
      <c r="T23" s="52">
        <v>104.66390783921617</v>
      </c>
      <c r="U23" s="51"/>
    </row>
    <row r="24" spans="2:21" x14ac:dyDescent="0.25">
      <c r="B24" s="284"/>
      <c r="C24" s="286"/>
      <c r="D24" s="56">
        <v>2015</v>
      </c>
      <c r="E24" s="51"/>
      <c r="F24" s="54">
        <v>34.020000000000003</v>
      </c>
      <c r="G24" s="51"/>
      <c r="H24" s="52">
        <v>8.2910000000000004</v>
      </c>
      <c r="I24" s="53"/>
      <c r="J24" s="52">
        <v>13.643000000000001</v>
      </c>
      <c r="K24" s="53"/>
      <c r="L24" s="52">
        <v>122.127</v>
      </c>
      <c r="M24" s="53"/>
      <c r="N24" s="52">
        <v>331.80305702527926</v>
      </c>
      <c r="O24" s="53"/>
      <c r="P24" s="52">
        <v>1361.4690628392232</v>
      </c>
      <c r="Q24" s="53"/>
      <c r="R24" s="52">
        <v>827.37960859048599</v>
      </c>
      <c r="S24" s="53"/>
      <c r="T24" s="52">
        <v>92.42788245023624</v>
      </c>
      <c r="U24" s="51"/>
    </row>
    <row r="25" spans="2:21" x14ac:dyDescent="0.25">
      <c r="B25" s="284"/>
      <c r="C25" s="286"/>
      <c r="D25" s="56">
        <v>2018</v>
      </c>
      <c r="E25" s="51"/>
      <c r="F25" s="54">
        <v>35.799999999999997</v>
      </c>
      <c r="G25" s="51"/>
      <c r="H25" s="52">
        <v>8.6140000000000008</v>
      </c>
      <c r="I25" s="53"/>
      <c r="J25" s="52">
        <v>14.28</v>
      </c>
      <c r="K25" s="53"/>
      <c r="L25" s="52">
        <v>126.496</v>
      </c>
      <c r="M25" s="53"/>
      <c r="N25" s="52">
        <v>320.72625698324026</v>
      </c>
      <c r="O25" s="53"/>
      <c r="P25" s="52">
        <v>1332.946366380311</v>
      </c>
      <c r="Q25" s="53"/>
      <c r="R25" s="52">
        <v>804.06162464985994</v>
      </c>
      <c r="S25" s="53"/>
      <c r="T25" s="52">
        <v>90.76966860612194</v>
      </c>
      <c r="U25" s="51"/>
    </row>
    <row r="26" spans="2:21" x14ac:dyDescent="0.25">
      <c r="B26" s="287"/>
      <c r="C26" s="288"/>
      <c r="D26" s="56">
        <v>2019</v>
      </c>
      <c r="E26" s="51"/>
      <c r="F26" s="54">
        <v>36.299999999999997</v>
      </c>
      <c r="G26" s="51"/>
      <c r="H26" s="52">
        <v>8.6969999999999992</v>
      </c>
      <c r="I26" s="53"/>
      <c r="J26" s="52">
        <v>14.554</v>
      </c>
      <c r="K26" s="53"/>
      <c r="L26" s="52" t="s">
        <v>0</v>
      </c>
      <c r="M26" s="53"/>
      <c r="N26" s="52">
        <v>317.87878787878788</v>
      </c>
      <c r="O26" s="53"/>
      <c r="P26" s="52">
        <v>1326.7793492008741</v>
      </c>
      <c r="Q26" s="53"/>
      <c r="R26" s="52">
        <v>792.84045623196369</v>
      </c>
      <c r="S26" s="53"/>
      <c r="T26" s="52" t="s">
        <v>0</v>
      </c>
      <c r="U26" s="51"/>
    </row>
    <row r="27" spans="2:21" x14ac:dyDescent="0.25">
      <c r="B27" s="283" t="s">
        <v>119</v>
      </c>
      <c r="C27" s="285"/>
      <c r="D27" s="49">
        <v>2000</v>
      </c>
      <c r="E27" s="45"/>
      <c r="F27" s="48">
        <v>32.652000000000001</v>
      </c>
      <c r="G27" s="45"/>
      <c r="H27" s="46">
        <v>4.4850000000000003</v>
      </c>
      <c r="I27" s="47"/>
      <c r="J27" s="46">
        <v>3.198</v>
      </c>
      <c r="K27" s="47"/>
      <c r="L27" s="46">
        <v>95.406999999999996</v>
      </c>
      <c r="M27" s="47"/>
      <c r="N27" s="46">
        <v>304.22666299154724</v>
      </c>
      <c r="O27" s="47"/>
      <c r="P27" s="46">
        <v>2214.8515050167225</v>
      </c>
      <c r="Q27" s="47"/>
      <c r="R27" s="46">
        <v>3106.1941838649159</v>
      </c>
      <c r="S27" s="47"/>
      <c r="T27" s="46">
        <v>104.11824079994132</v>
      </c>
      <c r="U27" s="45"/>
    </row>
    <row r="28" spans="2:21" x14ac:dyDescent="0.25">
      <c r="B28" s="284"/>
      <c r="C28" s="286"/>
      <c r="D28" s="56">
        <v>2005</v>
      </c>
      <c r="E28" s="51"/>
      <c r="F28" s="54">
        <v>32.152999999999999</v>
      </c>
      <c r="G28" s="51"/>
      <c r="H28" s="52">
        <v>4.5549999999999997</v>
      </c>
      <c r="I28" s="53"/>
      <c r="J28" s="52">
        <v>2.8980000000000001</v>
      </c>
      <c r="K28" s="53"/>
      <c r="L28" s="52">
        <v>96.019000000000005</v>
      </c>
      <c r="M28" s="53"/>
      <c r="N28" s="52">
        <v>299.24246571082017</v>
      </c>
      <c r="O28" s="53"/>
      <c r="P28" s="52">
        <v>2112.3036223929748</v>
      </c>
      <c r="Q28" s="53"/>
      <c r="R28" s="52">
        <v>3320.0631469979294</v>
      </c>
      <c r="S28" s="53"/>
      <c r="T28" s="52">
        <v>100.20457409471041</v>
      </c>
      <c r="U28" s="51"/>
    </row>
    <row r="29" spans="2:21" x14ac:dyDescent="0.25">
      <c r="B29" s="284"/>
      <c r="C29" s="286"/>
      <c r="D29" s="56">
        <v>2010</v>
      </c>
      <c r="E29" s="51"/>
      <c r="F29" s="54">
        <v>33.325000000000003</v>
      </c>
      <c r="G29" s="51"/>
      <c r="H29" s="52">
        <v>5.0869999999999997</v>
      </c>
      <c r="I29" s="53"/>
      <c r="J29" s="52">
        <v>2.7309999999999999</v>
      </c>
      <c r="K29" s="53"/>
      <c r="L29" s="52">
        <v>99.995000000000005</v>
      </c>
      <c r="M29" s="53"/>
      <c r="N29" s="52">
        <v>284.26319579894971</v>
      </c>
      <c r="O29" s="53"/>
      <c r="P29" s="52">
        <v>1862.2117161391784</v>
      </c>
      <c r="Q29" s="53"/>
      <c r="R29" s="52">
        <v>3468.7187843280849</v>
      </c>
      <c r="S29" s="53"/>
      <c r="T29" s="52">
        <v>94.735446772338605</v>
      </c>
      <c r="U29" s="51"/>
    </row>
    <row r="30" spans="2:21" x14ac:dyDescent="0.25">
      <c r="B30" s="284"/>
      <c r="C30" s="286"/>
      <c r="D30" s="56">
        <v>2014</v>
      </c>
      <c r="E30" s="51"/>
      <c r="F30" s="54">
        <v>38.670999999999999</v>
      </c>
      <c r="G30" s="51"/>
      <c r="H30" s="52">
        <v>5.4139999999999997</v>
      </c>
      <c r="I30" s="53"/>
      <c r="J30" s="52">
        <v>3.24</v>
      </c>
      <c r="K30" s="53"/>
      <c r="L30" s="52">
        <v>103.58199999999999</v>
      </c>
      <c r="M30" s="53"/>
      <c r="N30" s="52">
        <v>245.27038349150527</v>
      </c>
      <c r="O30" s="53"/>
      <c r="P30" s="52">
        <v>1751.9118950868121</v>
      </c>
      <c r="Q30" s="53"/>
      <c r="R30" s="52">
        <v>2927.4231481481484</v>
      </c>
      <c r="S30" s="53"/>
      <c r="T30" s="52">
        <v>91.56852541947444</v>
      </c>
      <c r="U30" s="51"/>
    </row>
    <row r="31" spans="2:21" x14ac:dyDescent="0.25">
      <c r="B31" s="283" t="s">
        <v>118</v>
      </c>
      <c r="C31" s="285"/>
      <c r="D31" s="49">
        <v>2000</v>
      </c>
      <c r="E31" s="45"/>
      <c r="F31" s="48">
        <v>236.73699999999999</v>
      </c>
      <c r="G31" s="45"/>
      <c r="H31" s="46" t="s">
        <v>0</v>
      </c>
      <c r="I31" s="47"/>
      <c r="J31" s="46" t="s">
        <v>0</v>
      </c>
      <c r="K31" s="47"/>
      <c r="L31" s="46">
        <v>74.120999999999995</v>
      </c>
      <c r="M31" s="47"/>
      <c r="N31" s="46"/>
      <c r="O31" s="47"/>
      <c r="P31" s="46" t="s">
        <v>0</v>
      </c>
      <c r="Q31" s="47"/>
      <c r="R31" s="46" t="s">
        <v>0</v>
      </c>
      <c r="S31" s="47"/>
      <c r="T31" s="46">
        <v>2364.8842703147557</v>
      </c>
      <c r="U31" s="45"/>
    </row>
    <row r="32" spans="2:21" x14ac:dyDescent="0.25">
      <c r="B32" s="284"/>
      <c r="C32" s="286"/>
      <c r="D32" s="56">
        <v>2005</v>
      </c>
      <c r="E32" s="51"/>
      <c r="F32" s="54">
        <v>310.13799999999998</v>
      </c>
      <c r="G32" s="51"/>
      <c r="H32" s="52" t="s">
        <v>0</v>
      </c>
      <c r="I32" s="53"/>
      <c r="J32" s="52" t="s">
        <v>0</v>
      </c>
      <c r="K32" s="53"/>
      <c r="L32" s="52">
        <v>101.34099999999999</v>
      </c>
      <c r="M32" s="53"/>
      <c r="N32" s="52"/>
      <c r="O32" s="53"/>
      <c r="P32" s="52" t="s">
        <v>0</v>
      </c>
      <c r="Q32" s="53"/>
      <c r="R32" s="52" t="s">
        <v>0</v>
      </c>
      <c r="S32" s="53"/>
      <c r="T32" s="52">
        <v>1844.4396739720351</v>
      </c>
      <c r="U32" s="51"/>
    </row>
    <row r="33" spans="2:21" x14ac:dyDescent="0.25">
      <c r="B33" s="284"/>
      <c r="C33" s="286"/>
      <c r="D33" s="56">
        <v>2010</v>
      </c>
      <c r="E33" s="51"/>
      <c r="F33" s="54">
        <v>355.00599999999997</v>
      </c>
      <c r="G33" s="51"/>
      <c r="H33" s="52" t="s">
        <v>0</v>
      </c>
      <c r="I33" s="53"/>
      <c r="J33" s="52" t="s">
        <v>0</v>
      </c>
      <c r="K33" s="53"/>
      <c r="L33" s="52">
        <v>287.11900000000003</v>
      </c>
      <c r="M33" s="53"/>
      <c r="N33" s="52"/>
      <c r="O33" s="53"/>
      <c r="P33" s="52" t="s">
        <v>0</v>
      </c>
      <c r="Q33" s="53"/>
      <c r="R33" s="52" t="s">
        <v>0</v>
      </c>
      <c r="S33" s="53"/>
      <c r="T33" s="52">
        <v>685.41708838495526</v>
      </c>
      <c r="U33" s="51"/>
    </row>
    <row r="34" spans="2:21" x14ac:dyDescent="0.25">
      <c r="B34" s="284"/>
      <c r="C34" s="286"/>
      <c r="D34" s="55">
        <v>2018</v>
      </c>
      <c r="E34" s="51"/>
      <c r="F34" s="54" t="s">
        <v>0</v>
      </c>
      <c r="G34" s="51"/>
      <c r="H34" s="52" t="s">
        <v>0</v>
      </c>
      <c r="I34" s="53"/>
      <c r="J34" s="52" t="s">
        <v>0</v>
      </c>
      <c r="K34" s="53"/>
      <c r="L34" s="52">
        <v>212</v>
      </c>
      <c r="M34" s="53"/>
      <c r="N34" s="52" t="s">
        <v>0</v>
      </c>
      <c r="O34" s="53"/>
      <c r="P34" s="52" t="s">
        <v>0</v>
      </c>
      <c r="Q34" s="53"/>
      <c r="R34" s="52" t="s">
        <v>0</v>
      </c>
      <c r="S34" s="53"/>
      <c r="T34" s="52">
        <v>988.23845783678212</v>
      </c>
      <c r="U34" s="51"/>
    </row>
    <row r="35" spans="2:21" x14ac:dyDescent="0.25">
      <c r="B35" s="287"/>
      <c r="C35" s="288"/>
      <c r="D35" s="55">
        <v>2019</v>
      </c>
      <c r="F35" s="54">
        <v>28.8</v>
      </c>
      <c r="G35" s="51"/>
      <c r="H35" s="52" t="s">
        <v>0</v>
      </c>
      <c r="I35" s="53"/>
      <c r="J35" s="52" t="s">
        <v>0</v>
      </c>
      <c r="K35" s="53"/>
      <c r="L35" s="52">
        <v>156.19999999999999</v>
      </c>
      <c r="M35" s="53"/>
      <c r="N35" s="52">
        <v>469</v>
      </c>
      <c r="O35" s="53"/>
      <c r="P35" s="52" t="s">
        <v>0</v>
      </c>
      <c r="Q35" s="53"/>
      <c r="R35" s="52" t="s">
        <v>0</v>
      </c>
      <c r="S35" s="53"/>
      <c r="T35" s="52">
        <v>1351.2042716109454</v>
      </c>
    </row>
    <row r="36" spans="2:21" x14ac:dyDescent="0.25">
      <c r="B36" s="283" t="s">
        <v>117</v>
      </c>
      <c r="C36" s="285"/>
      <c r="D36" s="49">
        <v>2000</v>
      </c>
      <c r="E36" s="45"/>
      <c r="F36" s="48">
        <v>27.526</v>
      </c>
      <c r="G36" s="45"/>
      <c r="H36" s="46">
        <v>6.7779999999999996</v>
      </c>
      <c r="I36" s="47"/>
      <c r="J36" s="46" t="s">
        <v>0</v>
      </c>
      <c r="K36" s="47"/>
      <c r="L36" s="46">
        <v>31.478999999999999</v>
      </c>
      <c r="M36" s="47"/>
      <c r="N36" s="46">
        <v>290.55391266439005</v>
      </c>
      <c r="O36" s="47"/>
      <c r="P36" s="46">
        <v>1179.9626733549721</v>
      </c>
      <c r="Q36" s="47"/>
      <c r="R36" s="46" t="s">
        <v>0</v>
      </c>
      <c r="S36" s="47"/>
      <c r="T36" s="46">
        <v>254.06737825216814</v>
      </c>
      <c r="U36" s="45"/>
    </row>
    <row r="37" spans="2:21" x14ac:dyDescent="0.25">
      <c r="B37" s="284"/>
      <c r="C37" s="286"/>
      <c r="D37" s="56">
        <v>2005</v>
      </c>
      <c r="E37" s="51"/>
      <c r="F37" s="54">
        <v>28.173999999999999</v>
      </c>
      <c r="G37" s="51"/>
      <c r="H37" s="52">
        <v>6.516</v>
      </c>
      <c r="I37" s="53"/>
      <c r="J37" s="52" t="s">
        <v>0</v>
      </c>
      <c r="K37" s="53"/>
      <c r="L37" s="52">
        <v>31.234999999999999</v>
      </c>
      <c r="M37" s="53"/>
      <c r="N37" s="52">
        <v>272.72531411940088</v>
      </c>
      <c r="O37" s="53"/>
      <c r="P37" s="52">
        <v>1179.214702271332</v>
      </c>
      <c r="Q37" s="53"/>
      <c r="R37" s="52" t="s">
        <v>0</v>
      </c>
      <c r="S37" s="53"/>
      <c r="T37" s="52">
        <v>245.99849527773333</v>
      </c>
      <c r="U37" s="51"/>
    </row>
    <row r="38" spans="2:21" x14ac:dyDescent="0.25">
      <c r="B38" s="284"/>
      <c r="C38" s="286"/>
      <c r="D38" s="56">
        <v>2010</v>
      </c>
      <c r="E38" s="51"/>
      <c r="F38" s="54">
        <v>27.963000000000001</v>
      </c>
      <c r="G38" s="51"/>
      <c r="H38" s="52">
        <v>6.3890000000000002</v>
      </c>
      <c r="I38" s="53"/>
      <c r="J38" s="52">
        <v>5.6</v>
      </c>
      <c r="K38" s="53"/>
      <c r="L38" s="52">
        <v>31.786000000000001</v>
      </c>
      <c r="M38" s="53"/>
      <c r="N38" s="52">
        <v>264.79955655687871</v>
      </c>
      <c r="O38" s="53"/>
      <c r="P38" s="52">
        <v>1158.9591485365472</v>
      </c>
      <c r="Q38" s="53"/>
      <c r="R38" s="52">
        <v>1322.2482142857143</v>
      </c>
      <c r="S38" s="53"/>
      <c r="T38" s="52">
        <v>232.95129931416346</v>
      </c>
      <c r="U38" s="51"/>
    </row>
    <row r="39" spans="2:21" x14ac:dyDescent="0.25">
      <c r="B39" s="284"/>
      <c r="C39" s="286"/>
      <c r="D39" s="56">
        <v>2015</v>
      </c>
      <c r="E39" s="51"/>
      <c r="F39" s="54">
        <v>29.038</v>
      </c>
      <c r="G39" s="51"/>
      <c r="H39" s="52">
        <v>7.5469999999999997</v>
      </c>
      <c r="I39" s="53"/>
      <c r="J39" s="52">
        <v>6.0220000000000002</v>
      </c>
      <c r="K39" s="53"/>
      <c r="L39" s="52">
        <v>31.396999999999998</v>
      </c>
      <c r="M39" s="53"/>
      <c r="N39" s="52">
        <v>247.17253254356359</v>
      </c>
      <c r="O39" s="53"/>
      <c r="P39" s="52">
        <v>951.02636809328214</v>
      </c>
      <c r="Q39" s="53"/>
      <c r="R39" s="52">
        <v>1191.8625041514447</v>
      </c>
      <c r="S39" s="53"/>
      <c r="T39" s="52">
        <v>228.60133133738893</v>
      </c>
      <c r="U39" s="51"/>
    </row>
    <row r="40" spans="2:21" x14ac:dyDescent="0.25">
      <c r="B40" s="284"/>
      <c r="C40" s="286"/>
      <c r="D40" s="56">
        <v>2016</v>
      </c>
      <c r="E40" s="51"/>
      <c r="F40" s="54">
        <v>29.492000000000001</v>
      </c>
      <c r="G40" s="51"/>
      <c r="H40" s="52">
        <v>8.0109999999999992</v>
      </c>
      <c r="I40" s="53"/>
      <c r="J40" s="52">
        <v>6.2560000000000002</v>
      </c>
      <c r="K40" s="53"/>
      <c r="L40" s="52">
        <v>30.975999999999999</v>
      </c>
      <c r="M40" s="53"/>
      <c r="N40" s="52">
        <v>241.81113522311134</v>
      </c>
      <c r="O40" s="53"/>
      <c r="P40" s="52">
        <v>890.2127075271502</v>
      </c>
      <c r="Q40" s="53"/>
      <c r="R40" s="52">
        <v>1139.944693094629</v>
      </c>
      <c r="S40" s="53"/>
      <c r="T40" s="52">
        <v>230.22643336776858</v>
      </c>
      <c r="U40" s="51"/>
    </row>
    <row r="41" spans="2:21" x14ac:dyDescent="0.25">
      <c r="B41" s="283" t="s">
        <v>116</v>
      </c>
      <c r="C41" s="285"/>
      <c r="D41" s="49">
        <v>2000</v>
      </c>
      <c r="E41" s="45"/>
      <c r="F41" s="48">
        <v>1603.2660000000001</v>
      </c>
      <c r="G41" s="45"/>
      <c r="H41" s="46" t="s">
        <v>0</v>
      </c>
      <c r="I41" s="47"/>
      <c r="J41" s="46" t="s">
        <v>0</v>
      </c>
      <c r="K41" s="47"/>
      <c r="L41" s="46">
        <v>1266.838</v>
      </c>
      <c r="M41" s="47"/>
      <c r="N41" s="46">
        <v>800.36560994869217</v>
      </c>
      <c r="O41" s="47"/>
      <c r="P41" s="46" t="s">
        <v>0</v>
      </c>
      <c r="Q41" s="47"/>
      <c r="R41" s="46" t="s">
        <v>0</v>
      </c>
      <c r="S41" s="47"/>
      <c r="T41" s="46">
        <v>1012.9148083653948</v>
      </c>
      <c r="U41" s="45"/>
    </row>
    <row r="42" spans="2:21" x14ac:dyDescent="0.25">
      <c r="B42" s="284"/>
      <c r="C42" s="286"/>
      <c r="D42" s="56">
        <v>2005</v>
      </c>
      <c r="E42" s="51"/>
      <c r="F42" s="54">
        <v>1622.684</v>
      </c>
      <c r="G42" s="51"/>
      <c r="H42" s="52" t="s">
        <v>0</v>
      </c>
      <c r="I42" s="53"/>
      <c r="J42" s="52" t="s">
        <v>0</v>
      </c>
      <c r="K42" s="53"/>
      <c r="L42" s="52">
        <v>1349.5889999999999</v>
      </c>
      <c r="M42" s="53"/>
      <c r="N42" s="52">
        <v>814.46756731440007</v>
      </c>
      <c r="O42" s="53"/>
      <c r="P42" s="52" t="s">
        <v>0</v>
      </c>
      <c r="Q42" s="53"/>
      <c r="R42" s="52" t="s">
        <v>0</v>
      </c>
      <c r="S42" s="53"/>
      <c r="T42" s="52">
        <v>979.27849886150523</v>
      </c>
      <c r="U42" s="51"/>
    </row>
    <row r="43" spans="2:21" x14ac:dyDescent="0.25">
      <c r="B43" s="284"/>
      <c r="C43" s="286"/>
      <c r="D43" s="56">
        <v>2010</v>
      </c>
      <c r="E43" s="51"/>
      <c r="F43" s="54">
        <v>1972.84</v>
      </c>
      <c r="G43" s="51"/>
      <c r="H43" s="52" t="s">
        <v>0</v>
      </c>
      <c r="I43" s="53"/>
      <c r="J43" s="52" t="s">
        <v>0</v>
      </c>
      <c r="K43" s="53"/>
      <c r="L43" s="52">
        <v>2048.0709999999999</v>
      </c>
      <c r="M43" s="53"/>
      <c r="N43" s="52">
        <v>689.23739482167844</v>
      </c>
      <c r="O43" s="53"/>
      <c r="P43" s="52" t="s">
        <v>0</v>
      </c>
      <c r="Q43" s="53"/>
      <c r="R43" s="52" t="s">
        <v>0</v>
      </c>
      <c r="S43" s="53"/>
      <c r="T43" s="52">
        <v>663.91990414394809</v>
      </c>
      <c r="U43" s="51"/>
    </row>
    <row r="44" spans="2:21" x14ac:dyDescent="0.25">
      <c r="B44" s="284"/>
      <c r="C44" s="286"/>
      <c r="D44" s="56">
        <v>2015</v>
      </c>
      <c r="E44" s="51"/>
      <c r="F44" s="54">
        <v>2508.4079999999999</v>
      </c>
      <c r="G44" s="51"/>
      <c r="H44" s="52" t="s">
        <v>0</v>
      </c>
      <c r="I44" s="53"/>
      <c r="J44" s="52" t="s">
        <v>0</v>
      </c>
      <c r="K44" s="53"/>
      <c r="L44" s="52">
        <v>3241.4690000000001</v>
      </c>
      <c r="M44" s="53"/>
      <c r="N44" s="52">
        <v>556.93832622125274</v>
      </c>
      <c r="O44" s="53"/>
      <c r="P44" s="52" t="s">
        <v>0</v>
      </c>
      <c r="Q44" s="53"/>
      <c r="R44" s="52" t="s">
        <v>0</v>
      </c>
      <c r="S44" s="53"/>
      <c r="T44" s="52">
        <v>430.98624512528119</v>
      </c>
      <c r="U44" s="51"/>
    </row>
    <row r="45" spans="2:21" x14ac:dyDescent="0.25">
      <c r="B45" s="284"/>
      <c r="C45" s="286"/>
      <c r="D45" s="55">
        <v>2018</v>
      </c>
      <c r="E45" s="51"/>
      <c r="F45" s="54">
        <f>3010376/1000</f>
        <v>3010.3760000000002</v>
      </c>
      <c r="G45" s="51"/>
      <c r="H45" s="52" t="s">
        <v>0</v>
      </c>
      <c r="I45" s="53"/>
      <c r="J45" s="52" t="s">
        <v>0</v>
      </c>
      <c r="K45" s="53"/>
      <c r="L45" s="52">
        <v>4098.63</v>
      </c>
      <c r="M45" s="53"/>
      <c r="N45" s="52">
        <v>474.24242021594642</v>
      </c>
      <c r="O45" s="53"/>
      <c r="P45" s="52" t="s">
        <v>0</v>
      </c>
      <c r="Q45" s="53"/>
      <c r="R45" s="52" t="s">
        <v>0</v>
      </c>
      <c r="S45" s="53"/>
      <c r="T45" s="52">
        <v>348.32322019796857</v>
      </c>
      <c r="U45" s="51"/>
    </row>
    <row r="46" spans="2:21" x14ac:dyDescent="0.25">
      <c r="B46" s="287"/>
      <c r="C46" s="288"/>
      <c r="D46" s="55">
        <v>2019</v>
      </c>
      <c r="F46" s="54">
        <f>3210515/1000</f>
        <v>3210.5149999999999</v>
      </c>
      <c r="G46" s="51"/>
      <c r="H46" s="52" t="s">
        <v>0</v>
      </c>
      <c r="I46" s="53"/>
      <c r="J46" s="52" t="s">
        <v>0</v>
      </c>
      <c r="K46" s="53"/>
      <c r="L46" s="52">
        <v>4445.0469999999996</v>
      </c>
      <c r="M46" s="53"/>
      <c r="N46" s="52">
        <v>446.59003306323132</v>
      </c>
      <c r="O46" s="53"/>
      <c r="P46" s="52" t="s">
        <v>0</v>
      </c>
      <c r="Q46" s="53"/>
      <c r="R46" s="52" t="s">
        <v>0</v>
      </c>
      <c r="S46" s="53"/>
      <c r="T46" s="52">
        <v>322.55766924399228</v>
      </c>
    </row>
    <row r="47" spans="2:21" x14ac:dyDescent="0.25">
      <c r="B47" s="283" t="s">
        <v>115</v>
      </c>
      <c r="C47" s="285"/>
      <c r="D47" s="49">
        <v>2000</v>
      </c>
      <c r="E47" s="45"/>
      <c r="F47" s="48">
        <v>10.439</v>
      </c>
      <c r="G47" s="45"/>
      <c r="H47" s="46">
        <v>2.9740000000000002</v>
      </c>
      <c r="I47" s="47"/>
      <c r="J47" s="46">
        <v>2.1419999999999999</v>
      </c>
      <c r="K47" s="47"/>
      <c r="L47" s="46">
        <v>20.664000000000001</v>
      </c>
      <c r="M47" s="47"/>
      <c r="N47" s="46">
        <v>424.18545837723923</v>
      </c>
      <c r="O47" s="47"/>
      <c r="P47" s="46">
        <v>1488.928043039677</v>
      </c>
      <c r="Q47" s="47"/>
      <c r="R47" s="46">
        <v>2067.2605042016808</v>
      </c>
      <c r="S47" s="47"/>
      <c r="T47" s="46">
        <v>214.28919860627175</v>
      </c>
      <c r="U47" s="45"/>
    </row>
    <row r="48" spans="2:21" x14ac:dyDescent="0.25">
      <c r="B48" s="284"/>
      <c r="C48" s="286"/>
      <c r="D48" s="56">
        <v>2005</v>
      </c>
      <c r="E48" s="51"/>
      <c r="F48" s="54">
        <v>11.1</v>
      </c>
      <c r="G48" s="51"/>
      <c r="H48" s="52">
        <v>3.218</v>
      </c>
      <c r="I48" s="53"/>
      <c r="J48" s="52">
        <v>2.48</v>
      </c>
      <c r="K48" s="53"/>
      <c r="L48" s="52">
        <v>21.463999999999999</v>
      </c>
      <c r="M48" s="53"/>
      <c r="N48" s="52">
        <v>394.41954954954952</v>
      </c>
      <c r="O48" s="53"/>
      <c r="P48" s="52">
        <v>1360.4900559353634</v>
      </c>
      <c r="Q48" s="53"/>
      <c r="R48" s="52">
        <v>1765.3455645161289</v>
      </c>
      <c r="S48" s="53"/>
      <c r="T48" s="52">
        <v>203.97209280655983</v>
      </c>
      <c r="U48" s="51"/>
    </row>
    <row r="49" spans="2:21" x14ac:dyDescent="0.25">
      <c r="B49" s="284"/>
      <c r="C49" s="286"/>
      <c r="D49" s="56">
        <v>2010</v>
      </c>
      <c r="E49" s="51"/>
      <c r="F49" s="54">
        <v>12.304</v>
      </c>
      <c r="G49" s="51"/>
      <c r="H49" s="52">
        <v>3.1579999999999999</v>
      </c>
      <c r="I49" s="53"/>
      <c r="J49" s="52">
        <v>2.851</v>
      </c>
      <c r="K49" s="53"/>
      <c r="L49" s="52">
        <v>23.446999999999999</v>
      </c>
      <c r="M49" s="53"/>
      <c r="N49" s="52">
        <v>351.76796163849156</v>
      </c>
      <c r="O49" s="53"/>
      <c r="P49" s="52">
        <v>1370.5360987967069</v>
      </c>
      <c r="Q49" s="53"/>
      <c r="R49" s="52">
        <v>1518.117502630656</v>
      </c>
      <c r="S49" s="53"/>
      <c r="T49" s="52">
        <v>184.59303962127353</v>
      </c>
      <c r="U49" s="51"/>
    </row>
    <row r="50" spans="2:21" x14ac:dyDescent="0.25">
      <c r="B50" s="284"/>
      <c r="C50" s="286"/>
      <c r="D50" s="56">
        <v>2015</v>
      </c>
      <c r="E50" s="51"/>
      <c r="F50" s="54">
        <v>13.43</v>
      </c>
      <c r="G50" s="51"/>
      <c r="H50" s="52">
        <v>3.347</v>
      </c>
      <c r="I50" s="53"/>
      <c r="J50" s="52">
        <v>3.0419999999999998</v>
      </c>
      <c r="K50" s="53"/>
      <c r="L50" s="52">
        <v>24.552</v>
      </c>
      <c r="M50" s="53"/>
      <c r="N50" s="52">
        <v>315.41444527177958</v>
      </c>
      <c r="O50" s="53"/>
      <c r="P50" s="52">
        <v>1265.615775321183</v>
      </c>
      <c r="Q50" s="53"/>
      <c r="R50" s="52">
        <v>1392.5101906640368</v>
      </c>
      <c r="S50" s="53"/>
      <c r="T50" s="52">
        <v>172.53242098403388</v>
      </c>
      <c r="U50" s="51"/>
    </row>
    <row r="51" spans="2:21" x14ac:dyDescent="0.25">
      <c r="B51" s="284"/>
      <c r="C51" s="286"/>
      <c r="D51" s="56">
        <v>2016</v>
      </c>
      <c r="E51" s="51"/>
      <c r="F51" s="54">
        <v>13.504</v>
      </c>
      <c r="G51" s="51"/>
      <c r="H51" s="52">
        <v>3.3410000000000002</v>
      </c>
      <c r="I51" s="53"/>
      <c r="J51" s="52">
        <v>3.0619999999999998</v>
      </c>
      <c r="K51" s="53"/>
      <c r="L51" s="52">
        <v>26.398</v>
      </c>
      <c r="M51" s="53"/>
      <c r="N51" s="52">
        <v>312.00125888625598</v>
      </c>
      <c r="O51" s="53"/>
      <c r="P51" s="52">
        <v>1261.0790182580065</v>
      </c>
      <c r="Q51" s="53"/>
      <c r="R51" s="52">
        <v>1375.984650555193</v>
      </c>
      <c r="S51" s="53"/>
      <c r="T51" s="52">
        <v>159.60546253504054</v>
      </c>
      <c r="U51" s="51"/>
    </row>
    <row r="52" spans="2:21" x14ac:dyDescent="0.25">
      <c r="B52" s="283" t="s">
        <v>114</v>
      </c>
      <c r="C52" s="285"/>
      <c r="D52" s="49">
        <v>2000</v>
      </c>
      <c r="E52" s="45"/>
      <c r="F52" s="48">
        <v>1.8</v>
      </c>
      <c r="G52" s="45"/>
      <c r="H52" s="46">
        <v>0.61899999999999999</v>
      </c>
      <c r="I52" s="47"/>
      <c r="J52" s="46">
        <v>0.12</v>
      </c>
      <c r="K52" s="47"/>
      <c r="L52" s="46">
        <v>2.931</v>
      </c>
      <c r="M52" s="47"/>
      <c r="N52" s="46">
        <v>524.0477777777777</v>
      </c>
      <c r="O52" s="47"/>
      <c r="P52" s="46">
        <v>1523.8869143780289</v>
      </c>
      <c r="Q52" s="47"/>
      <c r="R52" s="46">
        <v>7860.7166666666662</v>
      </c>
      <c r="S52" s="47"/>
      <c r="T52" s="46">
        <v>321.83077447969976</v>
      </c>
      <c r="U52" s="45"/>
    </row>
    <row r="53" spans="2:21" x14ac:dyDescent="0.25">
      <c r="B53" s="284"/>
      <c r="C53" s="286"/>
      <c r="D53" s="56">
        <v>2005</v>
      </c>
      <c r="E53" s="51"/>
      <c r="F53" s="54">
        <v>1.9490000000000001</v>
      </c>
      <c r="G53" s="51"/>
      <c r="H53" s="52">
        <v>0.72799999999999998</v>
      </c>
      <c r="I53" s="53"/>
      <c r="J53" s="52">
        <v>0.16</v>
      </c>
      <c r="K53" s="53"/>
      <c r="L53" s="52">
        <v>3.0960000000000001</v>
      </c>
      <c r="M53" s="53"/>
      <c r="N53" s="52">
        <v>527.27449974345814</v>
      </c>
      <c r="O53" s="53"/>
      <c r="P53" s="52">
        <v>1411.6181318681317</v>
      </c>
      <c r="Q53" s="53"/>
      <c r="R53" s="52">
        <v>6422.8624999999993</v>
      </c>
      <c r="S53" s="53"/>
      <c r="T53" s="52">
        <v>331.93087855297154</v>
      </c>
      <c r="U53" s="51"/>
    </row>
    <row r="54" spans="2:21" x14ac:dyDescent="0.25">
      <c r="B54" s="284"/>
      <c r="C54" s="286"/>
      <c r="D54" s="56">
        <v>2010</v>
      </c>
      <c r="E54" s="51"/>
      <c r="F54" s="54">
        <v>2.399</v>
      </c>
      <c r="G54" s="51"/>
      <c r="H54" s="52">
        <v>0.77200000000000002</v>
      </c>
      <c r="I54" s="53"/>
      <c r="J54" s="52">
        <v>0.18099999999999999</v>
      </c>
      <c r="K54" s="53"/>
      <c r="L54" s="52">
        <v>3.9460000000000002</v>
      </c>
      <c r="M54" s="53"/>
      <c r="N54" s="52">
        <v>463.77949145477282</v>
      </c>
      <c r="O54" s="53"/>
      <c r="P54" s="52">
        <v>1441.2007772020725</v>
      </c>
      <c r="Q54" s="53"/>
      <c r="R54" s="52">
        <v>6147</v>
      </c>
      <c r="S54" s="53"/>
      <c r="T54" s="52">
        <v>281.95818550430812</v>
      </c>
      <c r="U54" s="51"/>
    </row>
    <row r="55" spans="2:21" x14ac:dyDescent="0.25">
      <c r="B55" s="284"/>
      <c r="C55" s="286"/>
      <c r="D55" s="56">
        <v>2015</v>
      </c>
      <c r="E55" s="51"/>
      <c r="F55" s="54">
        <v>3.0459999999999998</v>
      </c>
      <c r="G55" s="51"/>
      <c r="H55" s="52">
        <v>0.876</v>
      </c>
      <c r="I55" s="53"/>
      <c r="J55" s="52">
        <v>0.75</v>
      </c>
      <c r="K55" s="53"/>
      <c r="L55" s="52">
        <v>4.4340000000000002</v>
      </c>
      <c r="M55" s="53"/>
      <c r="N55" s="52">
        <v>381.15068942875899</v>
      </c>
      <c r="O55" s="53"/>
      <c r="P55" s="52">
        <v>1325.3253424657532</v>
      </c>
      <c r="Q55" s="53"/>
      <c r="R55" s="52">
        <v>1547.9799999999998</v>
      </c>
      <c r="S55" s="53"/>
      <c r="T55" s="52">
        <v>261.83694181326115</v>
      </c>
      <c r="U55" s="51"/>
    </row>
    <row r="56" spans="2:21" x14ac:dyDescent="0.25">
      <c r="B56" s="284"/>
      <c r="C56" s="286"/>
      <c r="D56" s="56">
        <v>2016</v>
      </c>
      <c r="E56" s="51"/>
      <c r="F56" s="54">
        <v>3.2090000000000001</v>
      </c>
      <c r="G56" s="51"/>
      <c r="H56" s="52">
        <v>0.88200000000000001</v>
      </c>
      <c r="I56" s="53"/>
      <c r="J56" s="52">
        <v>0.76100000000000001</v>
      </c>
      <c r="K56" s="53"/>
      <c r="L56" s="52">
        <v>4.4770000000000003</v>
      </c>
      <c r="M56" s="53"/>
      <c r="N56" s="52">
        <v>364.63851667186037</v>
      </c>
      <c r="O56" s="53"/>
      <c r="P56" s="52">
        <v>1326.672335600907</v>
      </c>
      <c r="Q56" s="53"/>
      <c r="R56" s="52">
        <v>1537.6149802890932</v>
      </c>
      <c r="S56" s="53"/>
      <c r="T56" s="52">
        <v>261.36363636363632</v>
      </c>
      <c r="U56" s="51"/>
    </row>
    <row r="57" spans="2:21" x14ac:dyDescent="0.25">
      <c r="B57" s="283" t="s">
        <v>268</v>
      </c>
      <c r="C57" s="285"/>
      <c r="D57" s="49">
        <v>2000</v>
      </c>
      <c r="E57" s="45"/>
      <c r="F57" s="48">
        <v>34.603999999999999</v>
      </c>
      <c r="G57" s="45"/>
      <c r="H57" s="46">
        <v>6.6580000000000004</v>
      </c>
      <c r="I57" s="47"/>
      <c r="J57" s="46">
        <v>5.0590000000000002</v>
      </c>
      <c r="K57" s="47"/>
      <c r="L57" s="46">
        <v>77.998000000000005</v>
      </c>
      <c r="M57" s="47"/>
      <c r="N57" s="46">
        <v>297.35273378800139</v>
      </c>
      <c r="O57" s="47"/>
      <c r="P57" s="46">
        <v>1545.4481826374285</v>
      </c>
      <c r="Q57" s="47"/>
      <c r="R57" s="46">
        <v>2033.9185609804306</v>
      </c>
      <c r="S57" s="47"/>
      <c r="T57" s="46">
        <v>131.92125439113821</v>
      </c>
      <c r="U57" s="45"/>
    </row>
    <row r="58" spans="2:21" x14ac:dyDescent="0.25">
      <c r="B58" s="284"/>
      <c r="C58" s="286"/>
      <c r="D58" s="56">
        <v>2005</v>
      </c>
      <c r="E58" s="51"/>
      <c r="F58" s="54">
        <v>36.381</v>
      </c>
      <c r="G58" s="51"/>
      <c r="H58" s="52">
        <v>6.9059999999999997</v>
      </c>
      <c r="I58" s="53"/>
      <c r="J58" s="52">
        <v>5.7610000000000001</v>
      </c>
      <c r="K58" s="53"/>
      <c r="L58" s="52">
        <v>82.834999999999994</v>
      </c>
      <c r="M58" s="53"/>
      <c r="N58" s="52">
        <v>281.96520161622823</v>
      </c>
      <c r="O58" s="53"/>
      <c r="P58" s="52">
        <v>1485.4005212858383</v>
      </c>
      <c r="Q58" s="53"/>
      <c r="R58" s="52">
        <v>1780.6241971879881</v>
      </c>
      <c r="S58" s="53"/>
      <c r="T58" s="52">
        <v>123.83866723003561</v>
      </c>
      <c r="U58" s="51"/>
    </row>
    <row r="59" spans="2:21" x14ac:dyDescent="0.25">
      <c r="B59" s="284"/>
      <c r="C59" s="286"/>
      <c r="D59" s="56">
        <v>2010</v>
      </c>
      <c r="E59" s="51"/>
      <c r="F59" s="54">
        <v>37.661000000000001</v>
      </c>
      <c r="G59" s="51"/>
      <c r="H59" s="52">
        <v>7.2629999999999999</v>
      </c>
      <c r="I59" s="53"/>
      <c r="J59" s="52">
        <v>6.0609999999999999</v>
      </c>
      <c r="K59" s="53"/>
      <c r="L59" s="52">
        <v>84.796000000000006</v>
      </c>
      <c r="M59" s="53"/>
      <c r="N59" s="52">
        <v>279.76649584450757</v>
      </c>
      <c r="O59" s="53"/>
      <c r="P59" s="52">
        <v>1450.6796089770069</v>
      </c>
      <c r="Q59" s="53"/>
      <c r="R59" s="52">
        <v>1738.374195677281</v>
      </c>
      <c r="S59" s="53"/>
      <c r="T59" s="52">
        <v>124.2545167224869</v>
      </c>
      <c r="U59" s="51"/>
    </row>
    <row r="60" spans="2:21" x14ac:dyDescent="0.25">
      <c r="B60" s="284"/>
      <c r="C60" s="286"/>
      <c r="D60" s="56">
        <v>2015</v>
      </c>
      <c r="E60" s="51"/>
      <c r="F60" s="54">
        <v>38.776000000000003</v>
      </c>
      <c r="G60" s="51" t="s">
        <v>1</v>
      </c>
      <c r="H60" s="52">
        <v>8.4610000000000003</v>
      </c>
      <c r="I60" s="53"/>
      <c r="J60" s="52">
        <v>6.9649999999999999</v>
      </c>
      <c r="K60" s="53"/>
      <c r="L60" s="52">
        <v>84.45</v>
      </c>
      <c r="M60" s="53"/>
      <c r="N60" s="52">
        <v>273.22263771404988</v>
      </c>
      <c r="O60" s="53" t="s">
        <v>1</v>
      </c>
      <c r="P60" s="52">
        <v>1253.2516251034158</v>
      </c>
      <c r="Q60" s="53"/>
      <c r="R60" s="52">
        <v>1522.4353194544151</v>
      </c>
      <c r="S60" s="53"/>
      <c r="T60" s="52">
        <v>125.56260509177028</v>
      </c>
      <c r="U60" s="51"/>
    </row>
    <row r="61" spans="2:21" x14ac:dyDescent="0.25">
      <c r="B61" s="284"/>
      <c r="C61" s="286"/>
      <c r="D61" s="55">
        <v>2018</v>
      </c>
      <c r="E61" s="51"/>
      <c r="F61" s="54">
        <v>42.9</v>
      </c>
      <c r="G61" s="51"/>
      <c r="H61" s="52">
        <v>7.8440000000000003</v>
      </c>
      <c r="I61" s="53"/>
      <c r="J61" s="52">
        <v>7.3470000000000004</v>
      </c>
      <c r="K61" s="53"/>
      <c r="L61" s="52">
        <v>90.587000000000003</v>
      </c>
      <c r="M61" s="53"/>
      <c r="N61" s="52">
        <v>248.62470862470863</v>
      </c>
      <c r="O61" s="53"/>
      <c r="P61" s="52">
        <v>1359.7654258031616</v>
      </c>
      <c r="Q61" s="53"/>
      <c r="R61" s="52">
        <v>1451.7490132026676</v>
      </c>
      <c r="S61" s="53"/>
      <c r="T61" s="52">
        <v>117.74316403015885</v>
      </c>
      <c r="U61" s="51"/>
    </row>
    <row r="62" spans="2:21" x14ac:dyDescent="0.25">
      <c r="B62" s="287"/>
      <c r="C62" s="288"/>
      <c r="D62" s="55">
        <v>2019</v>
      </c>
      <c r="F62" s="54">
        <v>43.4</v>
      </c>
      <c r="G62" s="51"/>
      <c r="H62" s="52">
        <v>7.8250000000000002</v>
      </c>
      <c r="I62" s="53"/>
      <c r="J62" s="52">
        <v>7.6859999999999999</v>
      </c>
      <c r="K62" s="53"/>
      <c r="L62" s="52">
        <v>91.353999999999999</v>
      </c>
      <c r="M62" s="53"/>
      <c r="N62" s="52">
        <v>246.29032258064518</v>
      </c>
      <c r="O62" s="53"/>
      <c r="P62" s="52">
        <v>1366.0063897763578</v>
      </c>
      <c r="Q62" s="53"/>
      <c r="R62" s="52">
        <v>1390.7103825136612</v>
      </c>
      <c r="S62" s="53"/>
      <c r="T62" s="52">
        <v>117.00637082120105</v>
      </c>
      <c r="U62" s="51"/>
    </row>
    <row r="63" spans="2:21" x14ac:dyDescent="0.25">
      <c r="B63" s="283" t="s">
        <v>113</v>
      </c>
      <c r="C63" s="285"/>
      <c r="D63" s="49">
        <v>2000</v>
      </c>
      <c r="E63" s="45"/>
      <c r="F63" s="48">
        <v>15.541</v>
      </c>
      <c r="G63" s="45"/>
      <c r="H63" s="46">
        <v>4.5819999999999999</v>
      </c>
      <c r="I63" s="47"/>
      <c r="J63" s="46">
        <v>2.1829999999999998</v>
      </c>
      <c r="K63" s="47"/>
      <c r="L63" s="46">
        <v>66.066000000000003</v>
      </c>
      <c r="M63" s="47" t="s">
        <v>18</v>
      </c>
      <c r="N63" s="46">
        <v>343.68406151470305</v>
      </c>
      <c r="O63" s="47"/>
      <c r="P63" s="46">
        <v>1165.6905281536449</v>
      </c>
      <c r="Q63" s="47"/>
      <c r="R63" s="46">
        <v>2446.7219422812645</v>
      </c>
      <c r="S63" s="47"/>
      <c r="T63" s="46">
        <v>80.846335482699118</v>
      </c>
      <c r="U63" s="45" t="s">
        <v>18</v>
      </c>
    </row>
    <row r="64" spans="2:21" x14ac:dyDescent="0.25">
      <c r="B64" s="284"/>
      <c r="C64" s="286"/>
      <c r="D64" s="56">
        <v>2005</v>
      </c>
      <c r="E64" s="51"/>
      <c r="F64" s="54">
        <v>17.931000000000001</v>
      </c>
      <c r="G64" s="51"/>
      <c r="H64" s="52">
        <v>4.6340000000000003</v>
      </c>
      <c r="I64" s="53"/>
      <c r="J64" s="52">
        <v>2.4990000000000001</v>
      </c>
      <c r="K64" s="53"/>
      <c r="L64" s="52">
        <v>77.974999999999994</v>
      </c>
      <c r="M64" s="53" t="s">
        <v>18</v>
      </c>
      <c r="N64" s="52">
        <v>302.36473147063742</v>
      </c>
      <c r="O64" s="53"/>
      <c r="P64" s="52">
        <v>1169.9831678895123</v>
      </c>
      <c r="Q64" s="53"/>
      <c r="R64" s="52">
        <v>2169.5486194477789</v>
      </c>
      <c r="S64" s="53"/>
      <c r="T64" s="52">
        <v>69.531285668483491</v>
      </c>
      <c r="U64" s="51" t="s">
        <v>18</v>
      </c>
    </row>
    <row r="65" spans="2:21" x14ac:dyDescent="0.25">
      <c r="B65" s="284"/>
      <c r="C65" s="286"/>
      <c r="D65" s="56">
        <v>2010</v>
      </c>
      <c r="E65" s="51"/>
      <c r="F65" s="54">
        <v>19.881</v>
      </c>
      <c r="G65" s="51"/>
      <c r="H65" s="52">
        <v>4.4850000000000003</v>
      </c>
      <c r="I65" s="53"/>
      <c r="J65" s="52">
        <v>2.6230000000000002</v>
      </c>
      <c r="K65" s="53"/>
      <c r="L65" s="52">
        <v>87.825999999999993</v>
      </c>
      <c r="M65" s="53" t="s">
        <v>18</v>
      </c>
      <c r="N65" s="52">
        <v>279.40465771339467</v>
      </c>
      <c r="O65" s="53"/>
      <c r="P65" s="52">
        <v>1238.5382385730211</v>
      </c>
      <c r="Q65" s="53"/>
      <c r="R65" s="52">
        <v>2117.7445672893632</v>
      </c>
      <c r="S65" s="53"/>
      <c r="T65" s="52">
        <v>63.248286384441968</v>
      </c>
      <c r="U65" s="51" t="s">
        <v>18</v>
      </c>
    </row>
    <row r="66" spans="2:21" x14ac:dyDescent="0.25">
      <c r="B66" s="284"/>
      <c r="C66" s="286"/>
      <c r="D66" s="56">
        <v>2015</v>
      </c>
      <c r="E66" s="51"/>
      <c r="F66" s="54">
        <v>20.902000000000001</v>
      </c>
      <c r="G66" s="51"/>
      <c r="H66" s="52">
        <v>4.2050000000000001</v>
      </c>
      <c r="I66" s="53"/>
      <c r="J66" s="52">
        <v>2.9180000000000001</v>
      </c>
      <c r="K66" s="53"/>
      <c r="L66" s="52">
        <v>96.051000000000002</v>
      </c>
      <c r="M66" s="53" t="s">
        <v>18</v>
      </c>
      <c r="N66" s="52">
        <v>272.1603195866424</v>
      </c>
      <c r="O66" s="53"/>
      <c r="P66" s="52">
        <v>1352.8406658739596</v>
      </c>
      <c r="Q66" s="53"/>
      <c r="R66" s="52">
        <v>1949.5185058259081</v>
      </c>
      <c r="S66" s="53"/>
      <c r="T66" s="52">
        <v>59.225775889891821</v>
      </c>
      <c r="U66" s="51" t="s">
        <v>18</v>
      </c>
    </row>
    <row r="67" spans="2:21" x14ac:dyDescent="0.25">
      <c r="B67" s="284"/>
      <c r="C67" s="286"/>
      <c r="D67" s="55">
        <v>2018</v>
      </c>
      <c r="E67" s="51"/>
      <c r="F67" s="54">
        <v>24.3</v>
      </c>
      <c r="G67" s="51"/>
      <c r="H67" s="52">
        <v>4.1619999999999999</v>
      </c>
      <c r="I67" s="53"/>
      <c r="J67" s="52">
        <v>3.13</v>
      </c>
      <c r="K67" s="53"/>
      <c r="L67" s="52">
        <v>58.509</v>
      </c>
      <c r="M67" s="53" t="s">
        <v>18</v>
      </c>
      <c r="N67" s="52">
        <v>236.70781893004116</v>
      </c>
      <c r="O67" s="53"/>
      <c r="P67" s="52">
        <v>1382.0278712157617</v>
      </c>
      <c r="Q67" s="53"/>
      <c r="R67" s="52">
        <v>1837.6996805111821</v>
      </c>
      <c r="S67" s="53"/>
      <c r="T67" s="52">
        <v>98.309661761438406</v>
      </c>
      <c r="U67" s="51" t="s">
        <v>18</v>
      </c>
    </row>
    <row r="68" spans="2:21" x14ac:dyDescent="0.25">
      <c r="B68" s="287"/>
      <c r="C68" s="288"/>
      <c r="D68" s="55">
        <v>2019</v>
      </c>
      <c r="F68" s="54" t="s">
        <v>0</v>
      </c>
      <c r="G68" s="51"/>
      <c r="H68" s="52" t="s">
        <v>0</v>
      </c>
      <c r="I68" s="53"/>
      <c r="J68" s="52" t="s">
        <v>0</v>
      </c>
      <c r="K68" s="53"/>
      <c r="L68" s="52" t="s">
        <v>0</v>
      </c>
      <c r="M68" s="53"/>
      <c r="N68" s="52" t="s">
        <v>0</v>
      </c>
      <c r="O68" s="53"/>
      <c r="P68" s="52" t="s">
        <v>0</v>
      </c>
      <c r="Q68" s="53"/>
      <c r="R68" s="52" t="s">
        <v>0</v>
      </c>
      <c r="S68" s="53"/>
      <c r="T68" s="52" t="s">
        <v>0</v>
      </c>
      <c r="U68" s="51"/>
    </row>
    <row r="69" spans="2:21" x14ac:dyDescent="0.25">
      <c r="B69" s="283" t="s">
        <v>112</v>
      </c>
      <c r="C69" s="285"/>
      <c r="D69" s="49">
        <v>2000</v>
      </c>
      <c r="E69" s="45"/>
      <c r="F69" s="48">
        <v>4.3710000000000004</v>
      </c>
      <c r="G69" s="45"/>
      <c r="H69" s="46">
        <v>1.0529999999999999</v>
      </c>
      <c r="I69" s="47"/>
      <c r="J69" s="46">
        <v>0.81499999999999995</v>
      </c>
      <c r="K69" s="47"/>
      <c r="L69" s="46">
        <v>8.1530000000000005</v>
      </c>
      <c r="M69" s="47"/>
      <c r="N69" s="46">
        <v>320.08968199496684</v>
      </c>
      <c r="O69" s="47"/>
      <c r="P69" s="46">
        <v>1328.6913580246915</v>
      </c>
      <c r="Q69" s="47"/>
      <c r="R69" s="46">
        <v>1716.7018404907978</v>
      </c>
      <c r="S69" s="47"/>
      <c r="T69" s="46">
        <v>171.60701582239668</v>
      </c>
      <c r="U69" s="45"/>
    </row>
    <row r="70" spans="2:21" x14ac:dyDescent="0.25">
      <c r="B70" s="284"/>
      <c r="C70" s="286"/>
      <c r="D70" s="56">
        <v>2005</v>
      </c>
      <c r="E70" s="51"/>
      <c r="F70" s="54">
        <v>4.2610000000000001</v>
      </c>
      <c r="G70" s="51"/>
      <c r="H70" s="52">
        <v>1.19</v>
      </c>
      <c r="I70" s="53"/>
      <c r="J70" s="52">
        <v>0.84899999999999998</v>
      </c>
      <c r="K70" s="53"/>
      <c r="L70" s="52">
        <v>8.5150000000000006</v>
      </c>
      <c r="M70" s="53"/>
      <c r="N70" s="52">
        <v>318.15254635062189</v>
      </c>
      <c r="O70" s="53"/>
      <c r="P70" s="52">
        <v>1139.2</v>
      </c>
      <c r="Q70" s="53"/>
      <c r="R70" s="52">
        <v>1596.7585394581861</v>
      </c>
      <c r="S70" s="53"/>
      <c r="T70" s="52">
        <v>159.20704638872576</v>
      </c>
      <c r="U70" s="51"/>
    </row>
    <row r="71" spans="2:21" x14ac:dyDescent="0.25">
      <c r="B71" s="284"/>
      <c r="C71" s="286"/>
      <c r="D71" s="56">
        <v>2010</v>
      </c>
      <c r="E71" s="51"/>
      <c r="F71" s="54">
        <v>4.319</v>
      </c>
      <c r="G71" s="51"/>
      <c r="H71" s="52">
        <v>1.198</v>
      </c>
      <c r="I71" s="53"/>
      <c r="J71" s="52">
        <v>0.84199999999999997</v>
      </c>
      <c r="K71" s="53"/>
      <c r="L71" s="52">
        <v>8.1539999999999999</v>
      </c>
      <c r="M71" s="53"/>
      <c r="N71" s="52">
        <v>308.4283398934939</v>
      </c>
      <c r="O71" s="53"/>
      <c r="P71" s="52">
        <v>1111.9382303839734</v>
      </c>
      <c r="Q71" s="53"/>
      <c r="R71" s="52">
        <v>1582.0688836104514</v>
      </c>
      <c r="S71" s="53"/>
      <c r="T71" s="52">
        <v>163.36791758646063</v>
      </c>
      <c r="U71" s="51"/>
    </row>
    <row r="72" spans="2:21" x14ac:dyDescent="0.25">
      <c r="B72" s="284"/>
      <c r="C72" s="286"/>
      <c r="D72" s="56">
        <v>2015</v>
      </c>
      <c r="E72" s="51"/>
      <c r="F72" s="54">
        <v>4.492</v>
      </c>
      <c r="G72" s="51"/>
      <c r="H72" s="52">
        <v>1.2390000000000001</v>
      </c>
      <c r="I72" s="53"/>
      <c r="J72" s="52">
        <v>0.94799999999999995</v>
      </c>
      <c r="K72" s="53"/>
      <c r="L72" s="52">
        <v>7.9039999999999999</v>
      </c>
      <c r="M72" s="53"/>
      <c r="N72" s="52">
        <v>292.81411398040962</v>
      </c>
      <c r="O72" s="53"/>
      <c r="P72" s="52">
        <v>1061.5988700564969</v>
      </c>
      <c r="Q72" s="53"/>
      <c r="R72" s="52">
        <v>1387.4694092827003</v>
      </c>
      <c r="S72" s="53"/>
      <c r="T72" s="52">
        <v>166.41206983805668</v>
      </c>
      <c r="U72" s="51"/>
    </row>
    <row r="73" spans="2:21" x14ac:dyDescent="0.25">
      <c r="B73" s="284"/>
      <c r="C73" s="286"/>
      <c r="D73" s="55">
        <v>2018</v>
      </c>
      <c r="E73" s="51"/>
      <c r="F73" s="54">
        <v>4.5999999999999996</v>
      </c>
      <c r="G73" s="51"/>
      <c r="H73" s="52">
        <v>1.2769999999999999</v>
      </c>
      <c r="I73" s="53"/>
      <c r="J73" s="52">
        <v>0.95499999999999996</v>
      </c>
      <c r="K73" s="53"/>
      <c r="L73" s="52">
        <v>8.3170000000000002</v>
      </c>
      <c r="M73" s="53"/>
      <c r="N73" s="52">
        <v>287.60869565217394</v>
      </c>
      <c r="O73" s="53"/>
      <c r="P73" s="52">
        <v>1036.0219263899767</v>
      </c>
      <c r="Q73" s="53"/>
      <c r="R73" s="52">
        <v>1385.3403141361257</v>
      </c>
      <c r="S73" s="53"/>
      <c r="T73" s="52">
        <v>159.07178069015271</v>
      </c>
      <c r="U73" s="51"/>
    </row>
    <row r="74" spans="2:21" x14ac:dyDescent="0.25">
      <c r="B74" s="287"/>
      <c r="C74" s="288"/>
      <c r="D74" s="55">
        <v>2019</v>
      </c>
      <c r="F74" s="54">
        <v>4.5999999999999996</v>
      </c>
      <c r="G74" s="51"/>
      <c r="H74" s="52">
        <v>1.3029999999999999</v>
      </c>
      <c r="I74" s="53"/>
      <c r="J74" s="52">
        <v>0.95099999999999996</v>
      </c>
      <c r="K74" s="53"/>
      <c r="L74" s="52">
        <v>8.2789999999999999</v>
      </c>
      <c r="M74" s="53"/>
      <c r="N74" s="52">
        <v>288.26086956521743</v>
      </c>
      <c r="O74" s="53"/>
      <c r="P74" s="52">
        <v>1017.6515732924022</v>
      </c>
      <c r="Q74" s="53"/>
      <c r="R74" s="52">
        <v>1394.3217665615143</v>
      </c>
      <c r="S74" s="53"/>
      <c r="T74" s="52">
        <v>160.16427104722794</v>
      </c>
      <c r="U74" s="51"/>
    </row>
    <row r="75" spans="2:21" x14ac:dyDescent="0.25">
      <c r="B75" s="283" t="s">
        <v>111</v>
      </c>
      <c r="C75" s="285"/>
      <c r="D75" s="49">
        <v>2000</v>
      </c>
      <c r="E75" s="45"/>
      <c r="F75" s="48">
        <v>12.936</v>
      </c>
      <c r="G75" s="45"/>
      <c r="H75" s="46">
        <v>4.41</v>
      </c>
      <c r="I75" s="47"/>
      <c r="J75" s="46">
        <v>5.0049999999999999</v>
      </c>
      <c r="K75" s="47"/>
      <c r="L75" s="46">
        <v>55.426000000000002</v>
      </c>
      <c r="M75" s="47"/>
      <c r="N75" s="46">
        <v>401.04777365491651</v>
      </c>
      <c r="O75" s="47"/>
      <c r="P75" s="46">
        <v>1176.4068027210883</v>
      </c>
      <c r="Q75" s="47"/>
      <c r="R75" s="46">
        <v>1036.5542457542458</v>
      </c>
      <c r="S75" s="47"/>
      <c r="T75" s="46">
        <v>93.601450582758986</v>
      </c>
      <c r="U75" s="45"/>
    </row>
    <row r="76" spans="2:21" x14ac:dyDescent="0.25">
      <c r="B76" s="284"/>
      <c r="C76" s="286"/>
      <c r="D76" s="56">
        <v>2005</v>
      </c>
      <c r="E76" s="51"/>
      <c r="F76" s="54">
        <v>13.818</v>
      </c>
      <c r="G76" s="51"/>
      <c r="H76" s="52">
        <v>4.2350000000000003</v>
      </c>
      <c r="I76" s="53"/>
      <c r="J76" s="52">
        <v>5.4249999999999998</v>
      </c>
      <c r="K76" s="53"/>
      <c r="L76" s="52">
        <v>65.944999999999993</v>
      </c>
      <c r="M76" s="53"/>
      <c r="N76" s="52">
        <v>380.58525112172526</v>
      </c>
      <c r="O76" s="53"/>
      <c r="P76" s="52">
        <v>1241.7773317591498</v>
      </c>
      <c r="Q76" s="53"/>
      <c r="R76" s="52">
        <v>969.38746543778802</v>
      </c>
      <c r="S76" s="53"/>
      <c r="T76" s="52">
        <v>79.747168094624314</v>
      </c>
      <c r="U76" s="51"/>
    </row>
    <row r="77" spans="2:21" x14ac:dyDescent="0.25">
      <c r="B77" s="284"/>
      <c r="C77" s="286"/>
      <c r="D77" s="56">
        <v>2010</v>
      </c>
      <c r="E77" s="51"/>
      <c r="F77" s="54">
        <v>16.03</v>
      </c>
      <c r="G77" s="51"/>
      <c r="H77" s="52">
        <v>4.234</v>
      </c>
      <c r="I77" s="53"/>
      <c r="J77" s="52">
        <v>5.944</v>
      </c>
      <c r="K77" s="53"/>
      <c r="L77" s="52">
        <v>74.334000000000003</v>
      </c>
      <c r="M77" s="53"/>
      <c r="N77" s="52">
        <v>334.73374922021208</v>
      </c>
      <c r="O77" s="53"/>
      <c r="P77" s="52">
        <v>1267.307982994804</v>
      </c>
      <c r="Q77" s="53"/>
      <c r="R77" s="52">
        <v>902.72240915208613</v>
      </c>
      <c r="S77" s="53"/>
      <c r="T77" s="52">
        <v>72.184760674792159</v>
      </c>
      <c r="U77" s="51"/>
    </row>
    <row r="78" spans="2:21" x14ac:dyDescent="0.25">
      <c r="B78" s="284"/>
      <c r="C78" s="286"/>
      <c r="D78" s="56">
        <v>2014</v>
      </c>
      <c r="E78" s="51"/>
      <c r="F78" s="54">
        <v>17.510999999999999</v>
      </c>
      <c r="G78" s="51"/>
      <c r="H78" s="52">
        <v>3.988</v>
      </c>
      <c r="I78" s="53"/>
      <c r="J78" s="52">
        <v>5.9409999999999998</v>
      </c>
      <c r="K78" s="53"/>
      <c r="L78" s="52">
        <v>77.867000000000004</v>
      </c>
      <c r="M78" s="53"/>
      <c r="N78" s="52">
        <v>311.78784763862717</v>
      </c>
      <c r="O78" s="53"/>
      <c r="P78" s="52">
        <v>1369.0363590772315</v>
      </c>
      <c r="Q78" s="53"/>
      <c r="R78" s="52">
        <v>918.98956404645674</v>
      </c>
      <c r="S78" s="53"/>
      <c r="T78" s="52">
        <v>70.115928442087139</v>
      </c>
      <c r="U78" s="51"/>
    </row>
    <row r="79" spans="2:21" x14ac:dyDescent="0.25">
      <c r="B79" s="283" t="s">
        <v>110</v>
      </c>
      <c r="C79" s="285"/>
      <c r="D79" s="49">
        <v>2000</v>
      </c>
      <c r="E79" s="45"/>
      <c r="F79" s="48">
        <v>183.637</v>
      </c>
      <c r="G79" s="45"/>
      <c r="H79" s="46">
        <v>42.572000000000003</v>
      </c>
      <c r="I79" s="47" t="s">
        <v>7</v>
      </c>
      <c r="J79" s="46">
        <v>61.31</v>
      </c>
      <c r="K79" s="47" t="s">
        <v>7</v>
      </c>
      <c r="L79" s="46">
        <v>404.56400000000002</v>
      </c>
      <c r="M79" s="47" t="s">
        <v>7</v>
      </c>
      <c r="N79" s="46">
        <v>324.59798951191755</v>
      </c>
      <c r="O79" s="47"/>
      <c r="P79" s="46">
        <v>1400.1738466597762</v>
      </c>
      <c r="Q79" s="47" t="s">
        <v>7</v>
      </c>
      <c r="R79" s="46">
        <v>972.2427173381177</v>
      </c>
      <c r="S79" s="47" t="s">
        <v>7</v>
      </c>
      <c r="T79" s="46">
        <v>147.33936039786042</v>
      </c>
      <c r="U79" s="45" t="s">
        <v>7</v>
      </c>
    </row>
    <row r="80" spans="2:21" x14ac:dyDescent="0.25">
      <c r="B80" s="284"/>
      <c r="C80" s="286"/>
      <c r="D80" s="56">
        <v>2005</v>
      </c>
      <c r="E80" s="51"/>
      <c r="F80" s="54">
        <v>195.07900000000001</v>
      </c>
      <c r="G80" s="51"/>
      <c r="H80" s="52">
        <v>43.57</v>
      </c>
      <c r="I80" s="53" t="s">
        <v>7</v>
      </c>
      <c r="J80" s="52">
        <v>73.298000000000002</v>
      </c>
      <c r="K80" s="53" t="s">
        <v>7</v>
      </c>
      <c r="L80" s="52">
        <v>478.483</v>
      </c>
      <c r="M80" s="53" t="s">
        <v>7</v>
      </c>
      <c r="N80" s="52">
        <v>313.89283315989934</v>
      </c>
      <c r="O80" s="53"/>
      <c r="P80" s="52">
        <v>1405.4142758778976</v>
      </c>
      <c r="Q80" s="53" t="s">
        <v>7</v>
      </c>
      <c r="R80" s="52">
        <v>835.41024311713829</v>
      </c>
      <c r="S80" s="53" t="s">
        <v>7</v>
      </c>
      <c r="T80" s="52">
        <v>127.97507957440494</v>
      </c>
      <c r="U80" s="51" t="s">
        <v>7</v>
      </c>
    </row>
    <row r="81" spans="2:21" x14ac:dyDescent="0.25">
      <c r="B81" s="284"/>
      <c r="C81" s="286"/>
      <c r="D81" s="56">
        <v>2010</v>
      </c>
      <c r="E81" s="51"/>
      <c r="F81" s="54">
        <v>196.767</v>
      </c>
      <c r="G81" s="51"/>
      <c r="H81" s="52">
        <v>41.506999999999998</v>
      </c>
      <c r="I81" s="53" t="s">
        <v>10</v>
      </c>
      <c r="J81" s="52">
        <v>68.731999999999999</v>
      </c>
      <c r="K81" s="53" t="s">
        <v>10</v>
      </c>
      <c r="L81" s="52">
        <v>547.86099999999999</v>
      </c>
      <c r="M81" s="53" t="s">
        <v>7</v>
      </c>
      <c r="N81" s="52">
        <v>320.31153597910219</v>
      </c>
      <c r="O81" s="53"/>
      <c r="P81" s="52">
        <v>1526.0938395933217</v>
      </c>
      <c r="Q81" s="53" t="s">
        <v>10</v>
      </c>
      <c r="R81" s="52">
        <v>921.60241226793926</v>
      </c>
      <c r="S81" s="53" t="s">
        <v>10</v>
      </c>
      <c r="T81" s="52">
        <v>115.04147949936207</v>
      </c>
      <c r="U81" s="51" t="s">
        <v>7</v>
      </c>
    </row>
    <row r="82" spans="2:21" x14ac:dyDescent="0.25">
      <c r="B82" s="284"/>
      <c r="C82" s="286"/>
      <c r="D82" s="56">
        <v>2015</v>
      </c>
      <c r="E82" s="51"/>
      <c r="F82" s="54">
        <v>207.78899999999999</v>
      </c>
      <c r="G82" s="51"/>
      <c r="H82" s="52">
        <v>42.601999999999997</v>
      </c>
      <c r="I82" s="53"/>
      <c r="J82" s="52">
        <v>70.247</v>
      </c>
      <c r="K82" s="53"/>
      <c r="L82" s="52">
        <v>660.61099999999999</v>
      </c>
      <c r="M82" s="53" t="s">
        <v>7</v>
      </c>
      <c r="N82" s="52">
        <v>310.20506860324656</v>
      </c>
      <c r="O82" s="53"/>
      <c r="P82" s="52">
        <v>1513.0088024036431</v>
      </c>
      <c r="Q82" s="53"/>
      <c r="R82" s="52">
        <v>917.57941264395629</v>
      </c>
      <c r="S82" s="53"/>
      <c r="T82" s="52">
        <v>97.572097648994642</v>
      </c>
      <c r="U82" s="51" t="s">
        <v>7</v>
      </c>
    </row>
    <row r="83" spans="2:21" x14ac:dyDescent="0.25">
      <c r="B83" s="284"/>
      <c r="C83" s="286"/>
      <c r="D83" s="55">
        <v>2018</v>
      </c>
      <c r="E83" s="51"/>
      <c r="F83" s="54">
        <f>210567/1000</f>
        <v>210.56700000000001</v>
      </c>
      <c r="G83" s="51"/>
      <c r="H83" s="52">
        <v>41.845999999999997</v>
      </c>
      <c r="I83" s="53"/>
      <c r="J83" s="52">
        <v>68.988</v>
      </c>
      <c r="K83" s="53"/>
      <c r="L83" s="52" t="s">
        <v>0</v>
      </c>
      <c r="M83" s="53"/>
      <c r="N83" s="52">
        <v>308.64760385055587</v>
      </c>
      <c r="O83" s="53"/>
      <c r="P83" s="52">
        <v>1553.0994599244852</v>
      </c>
      <c r="Q83" s="53"/>
      <c r="R83" s="52">
        <v>942.06238766162232</v>
      </c>
      <c r="S83" s="53"/>
      <c r="T83" s="52" t="s">
        <v>0</v>
      </c>
      <c r="U83" s="51"/>
    </row>
    <row r="84" spans="2:21" x14ac:dyDescent="0.25">
      <c r="B84" s="287"/>
      <c r="C84" s="288"/>
      <c r="D84" s="55">
        <v>2019</v>
      </c>
      <c r="F84" s="54">
        <f>213201/1000</f>
        <v>213.20099999999999</v>
      </c>
      <c r="G84" s="51"/>
      <c r="H84" s="52">
        <v>42.558999999999997</v>
      </c>
      <c r="I84" s="53"/>
      <c r="J84" s="52">
        <v>69.078000000000003</v>
      </c>
      <c r="K84" s="53"/>
      <c r="L84" s="52" t="s">
        <v>0</v>
      </c>
      <c r="M84" s="53"/>
      <c r="N84" s="52">
        <v>305.48637201514066</v>
      </c>
      <c r="O84" s="53"/>
      <c r="P84" s="52">
        <v>1530.3461077562913</v>
      </c>
      <c r="Q84" s="53"/>
      <c r="R84" s="52">
        <v>942.8472161903934</v>
      </c>
      <c r="S84" s="53"/>
      <c r="T84" s="52" t="s">
        <v>0</v>
      </c>
      <c r="U84" s="51"/>
    </row>
    <row r="85" spans="2:21" x14ac:dyDescent="0.25">
      <c r="B85" s="283" t="s">
        <v>109</v>
      </c>
      <c r="C85" s="285"/>
      <c r="D85" s="49">
        <v>2000</v>
      </c>
      <c r="E85" s="45"/>
      <c r="F85" s="48">
        <v>47.250999999999998</v>
      </c>
      <c r="G85" s="45" t="s">
        <v>71</v>
      </c>
      <c r="H85" s="46">
        <v>12.362</v>
      </c>
      <c r="I85" s="47" t="s">
        <v>71</v>
      </c>
      <c r="J85" s="46" t="s">
        <v>0</v>
      </c>
      <c r="K85" s="47"/>
      <c r="L85" s="46">
        <v>29.704000000000001</v>
      </c>
      <c r="M85" s="47"/>
      <c r="N85" s="46">
        <v>235.8070517026095</v>
      </c>
      <c r="O85" s="47" t="s">
        <v>71</v>
      </c>
      <c r="P85" s="46">
        <v>901.32009383594891</v>
      </c>
      <c r="Q85" s="47" t="s">
        <v>71</v>
      </c>
      <c r="R85" s="46" t="s">
        <v>0</v>
      </c>
      <c r="S85" s="47"/>
      <c r="T85" s="46">
        <v>375.10500269323995</v>
      </c>
      <c r="U85" s="45"/>
    </row>
    <row r="86" spans="2:21" x14ac:dyDescent="0.25">
      <c r="B86" s="284"/>
      <c r="C86" s="286"/>
      <c r="D86" s="56">
        <v>2005</v>
      </c>
      <c r="E86" s="51"/>
      <c r="F86" s="54">
        <v>55.555999999999997</v>
      </c>
      <c r="G86" s="51" t="s">
        <v>71</v>
      </c>
      <c r="H86" s="52">
        <v>13.438000000000001</v>
      </c>
      <c r="I86" s="53" t="s">
        <v>71</v>
      </c>
      <c r="J86" s="52">
        <v>9.5709999999999997</v>
      </c>
      <c r="K86" s="53" t="s">
        <v>7</v>
      </c>
      <c r="L86" s="52">
        <v>36.665999999999997</v>
      </c>
      <c r="M86" s="53"/>
      <c r="N86" s="52">
        <v>203.4200446396429</v>
      </c>
      <c r="O86" s="53" t="s">
        <v>71</v>
      </c>
      <c r="P86" s="52">
        <v>840.98853996130367</v>
      </c>
      <c r="Q86" s="53" t="s">
        <v>71</v>
      </c>
      <c r="R86" s="52">
        <v>1180.7756765228294</v>
      </c>
      <c r="S86" s="53" t="s">
        <v>7</v>
      </c>
      <c r="T86" s="52">
        <v>308.22025855015545</v>
      </c>
      <c r="U86" s="51"/>
    </row>
    <row r="87" spans="2:21" x14ac:dyDescent="0.25">
      <c r="B87" s="284"/>
      <c r="C87" s="286"/>
      <c r="D87" s="56">
        <v>2010</v>
      </c>
      <c r="E87" s="51"/>
      <c r="F87" s="54">
        <v>69.265000000000001</v>
      </c>
      <c r="G87" s="51" t="s">
        <v>71</v>
      </c>
      <c r="H87" s="52">
        <v>14.661</v>
      </c>
      <c r="I87" s="53" t="s">
        <v>71</v>
      </c>
      <c r="J87" s="52">
        <v>11.16</v>
      </c>
      <c r="K87" s="53" t="s">
        <v>7</v>
      </c>
      <c r="L87" s="52">
        <v>38.421999999999997</v>
      </c>
      <c r="M87" s="53"/>
      <c r="N87" s="52">
        <v>165.24947664765753</v>
      </c>
      <c r="O87" s="53" t="s">
        <v>71</v>
      </c>
      <c r="P87" s="52">
        <v>780.7110701862083</v>
      </c>
      <c r="Q87" s="53" t="s">
        <v>71</v>
      </c>
      <c r="R87" s="52">
        <v>1025.627688172043</v>
      </c>
      <c r="S87" s="53" t="s">
        <v>7</v>
      </c>
      <c r="T87" s="52">
        <v>297.90237364010204</v>
      </c>
      <c r="U87" s="51"/>
    </row>
    <row r="88" spans="2:21" x14ac:dyDescent="0.25">
      <c r="B88" s="284"/>
      <c r="C88" s="286"/>
      <c r="D88" s="56">
        <v>2015</v>
      </c>
      <c r="E88" s="51"/>
      <c r="F88" s="54">
        <v>68.400999999999996</v>
      </c>
      <c r="G88" s="51" t="s">
        <v>71</v>
      </c>
      <c r="H88" s="52">
        <v>13.301</v>
      </c>
      <c r="I88" s="53" t="s">
        <v>71</v>
      </c>
      <c r="J88" s="52">
        <v>11.298999999999999</v>
      </c>
      <c r="K88" s="53" t="s">
        <v>7</v>
      </c>
      <c r="L88" s="52">
        <v>34.718000000000004</v>
      </c>
      <c r="M88" s="53"/>
      <c r="N88" s="52">
        <v>164.00052630809492</v>
      </c>
      <c r="O88" s="53" t="s">
        <v>71</v>
      </c>
      <c r="P88" s="52">
        <v>843.38019697767083</v>
      </c>
      <c r="Q88" s="53" t="s">
        <v>71</v>
      </c>
      <c r="R88" s="52">
        <v>992.81352332064785</v>
      </c>
      <c r="S88" s="53" t="s">
        <v>7</v>
      </c>
      <c r="T88" s="52">
        <v>323.1119304107379</v>
      </c>
      <c r="U88" s="51"/>
    </row>
    <row r="89" spans="2:21" x14ac:dyDescent="0.25">
      <c r="B89" s="284"/>
      <c r="C89" s="286"/>
      <c r="D89" s="56">
        <v>2016</v>
      </c>
      <c r="E89" s="51"/>
      <c r="F89" s="54">
        <v>70.963999999999999</v>
      </c>
      <c r="G89" s="51" t="s">
        <v>71</v>
      </c>
      <c r="H89" s="52">
        <v>13.225</v>
      </c>
      <c r="I89" s="53" t="s">
        <v>71</v>
      </c>
      <c r="J89" s="52">
        <v>11.3</v>
      </c>
      <c r="K89" s="53" t="s">
        <v>7</v>
      </c>
      <c r="L89" s="52">
        <v>35.018999999999998</v>
      </c>
      <c r="M89" s="53"/>
      <c r="N89" s="52">
        <v>157.59703511639705</v>
      </c>
      <c r="O89" s="53" t="s">
        <v>71</v>
      </c>
      <c r="P89" s="52">
        <v>845.64960302457473</v>
      </c>
      <c r="Q89" s="53" t="s">
        <v>71</v>
      </c>
      <c r="R89" s="52">
        <v>989.70938053097348</v>
      </c>
      <c r="S89" s="53" t="s">
        <v>7</v>
      </c>
      <c r="T89" s="52">
        <v>319.36137525343389</v>
      </c>
      <c r="U89" s="51"/>
    </row>
    <row r="90" spans="2:21" x14ac:dyDescent="0.25">
      <c r="B90" s="284"/>
      <c r="C90" s="286"/>
      <c r="D90" s="56">
        <v>2018</v>
      </c>
      <c r="E90" s="51"/>
      <c r="F90" s="54" t="s">
        <v>0</v>
      </c>
      <c r="G90" s="51"/>
      <c r="H90" s="52" t="s">
        <v>0</v>
      </c>
      <c r="I90" s="53"/>
      <c r="J90" s="52" t="s">
        <v>0</v>
      </c>
      <c r="K90" s="53"/>
      <c r="L90" s="52">
        <v>36.118000000000002</v>
      </c>
      <c r="M90" s="53"/>
      <c r="N90" s="52" t="s">
        <v>0</v>
      </c>
      <c r="O90" s="53"/>
      <c r="P90" s="52" t="s">
        <v>0</v>
      </c>
      <c r="Q90" s="53"/>
      <c r="R90" s="52" t="s">
        <v>0</v>
      </c>
      <c r="S90" s="53"/>
      <c r="T90" s="52">
        <v>291.3228860955756</v>
      </c>
      <c r="U90" s="51"/>
    </row>
    <row r="91" spans="2:21" x14ac:dyDescent="0.25">
      <c r="B91" s="284"/>
      <c r="C91" s="286"/>
      <c r="D91" s="56">
        <v>2019</v>
      </c>
      <c r="F91" s="54" t="s">
        <v>0</v>
      </c>
      <c r="G91" s="51"/>
      <c r="H91" s="52" t="s">
        <v>0</v>
      </c>
      <c r="I91" s="53"/>
      <c r="J91" s="52" t="s">
        <v>0</v>
      </c>
      <c r="K91" s="53"/>
      <c r="L91" s="52">
        <v>36.250999999999998</v>
      </c>
      <c r="M91" s="53"/>
      <c r="N91" s="52" t="s">
        <v>0</v>
      </c>
      <c r="O91" s="53"/>
      <c r="P91" s="52" t="s">
        <v>0</v>
      </c>
      <c r="Q91" s="53"/>
      <c r="R91" s="52" t="s">
        <v>0</v>
      </c>
      <c r="S91" s="53"/>
      <c r="T91" s="52">
        <v>288.9023751068936</v>
      </c>
      <c r="U91" s="51"/>
    </row>
    <row r="92" spans="2:21" ht="15" customHeight="1" x14ac:dyDescent="0.25">
      <c r="B92" s="283" t="s">
        <v>108</v>
      </c>
      <c r="C92" s="285"/>
      <c r="D92" s="49">
        <v>2000</v>
      </c>
      <c r="E92" s="45"/>
      <c r="F92" s="48">
        <v>127.2</v>
      </c>
      <c r="G92" s="45"/>
      <c r="H92" s="46">
        <v>17.538</v>
      </c>
      <c r="I92" s="47" t="s">
        <v>71</v>
      </c>
      <c r="J92" s="46">
        <v>29.167000000000002</v>
      </c>
      <c r="K92" s="47"/>
      <c r="L92" s="46">
        <v>143.56700000000001</v>
      </c>
      <c r="M92" s="47" t="s">
        <v>8</v>
      </c>
      <c r="N92" s="46">
        <v>321.57005503144654</v>
      </c>
      <c r="O92" s="47"/>
      <c r="P92" s="46">
        <v>2332.2905120310184</v>
      </c>
      <c r="Q92" s="47" t="s">
        <v>71</v>
      </c>
      <c r="R92" s="46">
        <v>1402.3969211780436</v>
      </c>
      <c r="S92" s="47"/>
      <c r="T92" s="46">
        <v>284.91025792835404</v>
      </c>
      <c r="U92" s="45" t="s">
        <v>8</v>
      </c>
    </row>
    <row r="93" spans="2:21" x14ac:dyDescent="0.25">
      <c r="B93" s="284"/>
      <c r="C93" s="286"/>
      <c r="D93" s="56">
        <v>2005</v>
      </c>
      <c r="E93" s="51"/>
      <c r="F93" s="54">
        <v>154.767</v>
      </c>
      <c r="G93" s="51"/>
      <c r="H93" s="52">
        <v>22.15</v>
      </c>
      <c r="I93" s="53" t="s">
        <v>71</v>
      </c>
      <c r="J93" s="52">
        <v>37.433</v>
      </c>
      <c r="K93" s="53"/>
      <c r="L93" s="52">
        <v>190.4</v>
      </c>
      <c r="M93" s="53" t="s">
        <v>8</v>
      </c>
      <c r="N93" s="52">
        <v>284.57379157055442</v>
      </c>
      <c r="O93" s="53"/>
      <c r="P93" s="52">
        <v>1988.3806772009029</v>
      </c>
      <c r="Q93" s="53" t="s">
        <v>71</v>
      </c>
      <c r="R93" s="52">
        <v>1176.572329228221</v>
      </c>
      <c r="S93" s="53"/>
      <c r="T93" s="52">
        <v>231.3163445378151</v>
      </c>
      <c r="U93" s="51" t="s">
        <v>8</v>
      </c>
    </row>
    <row r="94" spans="2:21" x14ac:dyDescent="0.25">
      <c r="B94" s="284"/>
      <c r="C94" s="286"/>
      <c r="D94" s="56">
        <v>2010</v>
      </c>
      <c r="E94" s="51"/>
      <c r="F94" s="54">
        <v>175.03299999999999</v>
      </c>
      <c r="G94" s="51"/>
      <c r="H94" s="52">
        <v>27.826000000000001</v>
      </c>
      <c r="I94" s="53" t="s">
        <v>71</v>
      </c>
      <c r="J94" s="52">
        <v>43</v>
      </c>
      <c r="K94" s="53"/>
      <c r="L94" s="52">
        <v>239.86699999999999</v>
      </c>
      <c r="M94" s="53" t="s">
        <v>8</v>
      </c>
      <c r="N94" s="52">
        <v>267.31319236943892</v>
      </c>
      <c r="O94" s="53"/>
      <c r="P94" s="52">
        <v>1681.4716452238913</v>
      </c>
      <c r="Q94" s="53" t="s">
        <v>71</v>
      </c>
      <c r="R94" s="52">
        <v>1088.1076744186046</v>
      </c>
      <c r="S94" s="53"/>
      <c r="T94" s="52">
        <v>195.06072114963709</v>
      </c>
      <c r="U94" s="51" t="s">
        <v>8</v>
      </c>
    </row>
    <row r="95" spans="2:21" x14ac:dyDescent="0.25">
      <c r="B95" s="284"/>
      <c r="C95" s="286"/>
      <c r="D95" s="56">
        <v>2015</v>
      </c>
      <c r="E95" s="51"/>
      <c r="F95" s="54">
        <v>178.6</v>
      </c>
      <c r="G95" s="51"/>
      <c r="H95" s="52">
        <v>34.640999999999998</v>
      </c>
      <c r="I95" s="53" t="s">
        <v>71</v>
      </c>
      <c r="J95" s="52">
        <v>55.4</v>
      </c>
      <c r="K95" s="53"/>
      <c r="L95" s="52">
        <v>245.53299999999999</v>
      </c>
      <c r="M95" s="53" t="s">
        <v>8</v>
      </c>
      <c r="N95" s="52">
        <v>259.78535274356102</v>
      </c>
      <c r="O95" s="53"/>
      <c r="P95" s="52">
        <v>1339.3858144972719</v>
      </c>
      <c r="Q95" s="53" t="s">
        <v>71</v>
      </c>
      <c r="R95" s="52">
        <v>837.50296028880859</v>
      </c>
      <c r="S95" s="53"/>
      <c r="T95" s="52">
        <v>188.96712050925944</v>
      </c>
      <c r="U95" s="51" t="s">
        <v>8</v>
      </c>
    </row>
    <row r="96" spans="2:21" x14ac:dyDescent="0.25">
      <c r="B96" s="284"/>
      <c r="C96" s="286"/>
      <c r="D96" s="55">
        <v>2018</v>
      </c>
      <c r="E96" s="51"/>
      <c r="F96" s="54">
        <f>188166/1000</f>
        <v>188.166</v>
      </c>
      <c r="G96" s="51"/>
      <c r="H96" s="52" t="s">
        <v>0</v>
      </c>
      <c r="I96" s="53"/>
      <c r="J96" s="52">
        <v>55.633000000000003</v>
      </c>
      <c r="K96" s="53"/>
      <c r="L96" s="52">
        <v>274.63299999999998</v>
      </c>
      <c r="M96" s="53" t="s">
        <v>8</v>
      </c>
      <c r="N96" s="52">
        <v>248.14791195008664</v>
      </c>
      <c r="O96" s="53"/>
      <c r="P96" s="52" t="s">
        <v>0</v>
      </c>
      <c r="Q96" s="53"/>
      <c r="R96" s="52">
        <v>839.30401020976751</v>
      </c>
      <c r="S96" s="53"/>
      <c r="T96" s="52">
        <v>170.01962619204539</v>
      </c>
      <c r="U96" s="51" t="s">
        <v>8</v>
      </c>
    </row>
    <row r="97" spans="2:21" x14ac:dyDescent="0.25">
      <c r="B97" s="287"/>
      <c r="C97" s="288"/>
      <c r="D97" s="55">
        <v>2019</v>
      </c>
      <c r="F97" s="54">
        <f>207565/1000</f>
        <v>207.565</v>
      </c>
      <c r="G97" s="51"/>
      <c r="H97" s="52" t="s">
        <v>0</v>
      </c>
      <c r="I97" s="53"/>
      <c r="J97" s="52">
        <v>58.133000000000003</v>
      </c>
      <c r="K97" s="53"/>
      <c r="L97" s="52">
        <v>277.63299999999998</v>
      </c>
      <c r="M97" s="53" t="s">
        <v>8</v>
      </c>
      <c r="N97" s="52">
        <v>225.16801965649316</v>
      </c>
      <c r="O97" s="53"/>
      <c r="P97" s="52" t="s">
        <v>0</v>
      </c>
      <c r="Q97" s="53"/>
      <c r="R97" s="52">
        <v>803.96676586448314</v>
      </c>
      <c r="S97" s="53"/>
      <c r="T97" s="52">
        <v>168.3409392975619</v>
      </c>
      <c r="U97" s="51" t="s">
        <v>8</v>
      </c>
    </row>
    <row r="98" spans="2:21" x14ac:dyDescent="0.25">
      <c r="B98" s="283" t="s">
        <v>107</v>
      </c>
      <c r="C98" s="285"/>
      <c r="D98" s="49">
        <v>2000</v>
      </c>
      <c r="E98" s="45"/>
      <c r="F98" s="48">
        <v>38.902999999999999</v>
      </c>
      <c r="G98" s="45" t="s">
        <v>7</v>
      </c>
      <c r="H98" s="46">
        <v>7.19</v>
      </c>
      <c r="I98" s="47" t="s">
        <v>7</v>
      </c>
      <c r="J98" s="46">
        <v>2.4729999999999999</v>
      </c>
      <c r="K98" s="47"/>
      <c r="L98" s="46">
        <v>163.91499999999999</v>
      </c>
      <c r="M98" s="47" t="s">
        <v>7</v>
      </c>
      <c r="N98" s="46">
        <v>409.38200138806775</v>
      </c>
      <c r="O98" s="47" t="s">
        <v>7</v>
      </c>
      <c r="P98" s="46">
        <v>2215.0470097357438</v>
      </c>
      <c r="Q98" s="47" t="s">
        <v>7</v>
      </c>
      <c r="R98" s="46">
        <v>6440.0274969672464</v>
      </c>
      <c r="S98" s="47"/>
      <c r="T98" s="46">
        <v>97.161260409358519</v>
      </c>
      <c r="U98" s="45" t="s">
        <v>7</v>
      </c>
    </row>
    <row r="99" spans="2:21" x14ac:dyDescent="0.25">
      <c r="B99" s="284"/>
      <c r="C99" s="286"/>
      <c r="D99" s="56">
        <v>2005</v>
      </c>
      <c r="E99" s="51"/>
      <c r="F99" s="54">
        <v>44.186</v>
      </c>
      <c r="G99" s="51" t="s">
        <v>7</v>
      </c>
      <c r="H99" s="52">
        <v>7.97</v>
      </c>
      <c r="I99" s="53" t="s">
        <v>7</v>
      </c>
      <c r="J99" s="52">
        <v>2.952</v>
      </c>
      <c r="K99" s="53"/>
      <c r="L99" s="52">
        <v>185.49</v>
      </c>
      <c r="M99" s="53" t="s">
        <v>7</v>
      </c>
      <c r="N99" s="52">
        <v>370.41501833159822</v>
      </c>
      <c r="O99" s="53" t="s">
        <v>7</v>
      </c>
      <c r="P99" s="52">
        <v>2053.5957340025093</v>
      </c>
      <c r="Q99" s="53" t="s">
        <v>7</v>
      </c>
      <c r="R99" s="52">
        <v>5544.4302168021677</v>
      </c>
      <c r="S99" s="53"/>
      <c r="T99" s="52">
        <v>88.23741441587147</v>
      </c>
      <c r="U99" s="51" t="s">
        <v>7</v>
      </c>
    </row>
    <row r="100" spans="2:21" x14ac:dyDescent="0.25">
      <c r="B100" s="284"/>
      <c r="C100" s="286"/>
      <c r="D100" s="56">
        <v>2010</v>
      </c>
      <c r="E100" s="51"/>
      <c r="F100" s="54">
        <v>49.241999999999997</v>
      </c>
      <c r="G100" s="51" t="s">
        <v>7</v>
      </c>
      <c r="H100" s="52">
        <v>8.6649999999999991</v>
      </c>
      <c r="I100" s="53" t="s">
        <v>7</v>
      </c>
      <c r="J100" s="52">
        <v>3.3079999999999998</v>
      </c>
      <c r="K100" s="53"/>
      <c r="L100" s="52">
        <v>195.43</v>
      </c>
      <c r="M100" s="53" t="s">
        <v>7</v>
      </c>
      <c r="N100" s="52">
        <v>338.79446407538285</v>
      </c>
      <c r="O100" s="53" t="s">
        <v>7</v>
      </c>
      <c r="P100" s="52">
        <v>1925.3222158107333</v>
      </c>
      <c r="Q100" s="53" t="s">
        <v>7</v>
      </c>
      <c r="R100" s="52">
        <v>5043.2034461910525</v>
      </c>
      <c r="S100" s="53"/>
      <c r="T100" s="52">
        <v>85.365179348104178</v>
      </c>
      <c r="U100" s="51" t="s">
        <v>7</v>
      </c>
    </row>
    <row r="101" spans="2:21" x14ac:dyDescent="0.25">
      <c r="B101" s="284"/>
      <c r="C101" s="286"/>
      <c r="D101" s="56">
        <v>2015</v>
      </c>
      <c r="E101" s="51"/>
      <c r="F101" s="54">
        <v>59.073</v>
      </c>
      <c r="G101" s="51"/>
      <c r="H101" s="52">
        <v>9.5609999999999999</v>
      </c>
      <c r="I101" s="53" t="s">
        <v>7</v>
      </c>
      <c r="J101" s="52">
        <v>3.5990000000000002</v>
      </c>
      <c r="K101" s="53"/>
      <c r="L101" s="52">
        <v>178.06</v>
      </c>
      <c r="M101" s="53" t="s">
        <v>7</v>
      </c>
      <c r="N101" s="52">
        <v>286.73842533814093</v>
      </c>
      <c r="O101" s="53"/>
      <c r="P101" s="52">
        <v>1771.6242024892792</v>
      </c>
      <c r="Q101" s="53" t="s">
        <v>7</v>
      </c>
      <c r="R101" s="52">
        <v>4706.445957210336</v>
      </c>
      <c r="S101" s="53"/>
      <c r="T101" s="52">
        <v>95.128041109738291</v>
      </c>
      <c r="U101" s="51" t="s">
        <v>7</v>
      </c>
    </row>
    <row r="102" spans="2:21" x14ac:dyDescent="0.25">
      <c r="B102" s="284"/>
      <c r="C102" s="286"/>
      <c r="D102" s="55">
        <v>2018</v>
      </c>
      <c r="E102" s="51"/>
      <c r="F102" s="54">
        <f>63278/1000</f>
        <v>63.277999999999999</v>
      </c>
      <c r="G102" s="51"/>
      <c r="H102" s="52">
        <v>9.577</v>
      </c>
      <c r="I102" s="53"/>
      <c r="J102" s="52">
        <v>3.6179999999999999</v>
      </c>
      <c r="K102" s="53"/>
      <c r="L102" s="52">
        <v>192.26300000000001</v>
      </c>
      <c r="M102" s="53" t="s">
        <v>7</v>
      </c>
      <c r="N102" s="52">
        <v>269.60396978412717</v>
      </c>
      <c r="O102" s="53"/>
      <c r="P102" s="52">
        <v>1781.3511538059936</v>
      </c>
      <c r="Q102" s="53" t="s">
        <v>7</v>
      </c>
      <c r="R102" s="52">
        <v>4715.3123272526263</v>
      </c>
      <c r="S102" s="53"/>
      <c r="T102" s="52">
        <v>88.732621461227581</v>
      </c>
      <c r="U102" s="51" t="s">
        <v>7</v>
      </c>
    </row>
    <row r="103" spans="2:21" x14ac:dyDescent="0.25">
      <c r="B103" s="287"/>
      <c r="C103" s="288"/>
      <c r="D103" s="55">
        <v>2019</v>
      </c>
      <c r="F103" s="54">
        <f>64438/1000</f>
        <v>64.438000000000002</v>
      </c>
      <c r="G103" s="51"/>
      <c r="H103" s="52">
        <v>9.5609999999999999</v>
      </c>
      <c r="I103" s="53"/>
      <c r="J103" s="52">
        <v>3.714</v>
      </c>
      <c r="K103" s="53"/>
      <c r="L103" s="52">
        <v>185.39400000000001</v>
      </c>
      <c r="M103" s="53" t="s">
        <v>7</v>
      </c>
      <c r="N103" s="52">
        <v>265.32480834290322</v>
      </c>
      <c r="O103" s="53"/>
      <c r="P103" s="52">
        <v>1788.2020709130845</v>
      </c>
      <c r="Q103" s="53" t="s">
        <v>7</v>
      </c>
      <c r="R103" s="52">
        <v>4603.3925686591274</v>
      </c>
      <c r="S103" s="53"/>
      <c r="T103" s="52">
        <v>92.219812938930062</v>
      </c>
      <c r="U103" s="51" t="s">
        <v>7</v>
      </c>
    </row>
    <row r="104" spans="2:21" x14ac:dyDescent="0.25">
      <c r="B104" s="283" t="s">
        <v>106</v>
      </c>
      <c r="C104" s="285"/>
      <c r="D104" s="49">
        <v>2000</v>
      </c>
      <c r="E104" s="45"/>
      <c r="F104" s="48">
        <v>555.14700000000005</v>
      </c>
      <c r="G104" s="45"/>
      <c r="H104" s="46" t="s">
        <v>0</v>
      </c>
      <c r="I104" s="47"/>
      <c r="J104" s="46" t="s">
        <v>0</v>
      </c>
      <c r="K104" s="47"/>
      <c r="L104" s="46">
        <v>776.35500000000002</v>
      </c>
      <c r="M104" s="47" t="s">
        <v>8</v>
      </c>
      <c r="N104" s="46">
        <v>1896.8866120144753</v>
      </c>
      <c r="O104" s="47"/>
      <c r="P104" s="46" t="s">
        <v>0</v>
      </c>
      <c r="Q104" s="47"/>
      <c r="R104" s="46" t="s">
        <v>0</v>
      </c>
      <c r="S104" s="47"/>
      <c r="T104" s="46">
        <v>1356.4038513308988</v>
      </c>
      <c r="U104" s="45" t="s">
        <v>8</v>
      </c>
    </row>
    <row r="105" spans="2:21" x14ac:dyDescent="0.25">
      <c r="B105" s="284"/>
      <c r="C105" s="286"/>
      <c r="D105" s="56">
        <v>2005</v>
      </c>
      <c r="E105" s="51"/>
      <c r="F105" s="54">
        <v>675.375</v>
      </c>
      <c r="G105" s="51"/>
      <c r="H105" s="52" t="s">
        <v>0</v>
      </c>
      <c r="I105" s="53"/>
      <c r="J105" s="52" t="s">
        <v>0</v>
      </c>
      <c r="K105" s="53"/>
      <c r="L105" s="52">
        <v>908.96199999999999</v>
      </c>
      <c r="M105" s="53" t="s">
        <v>105</v>
      </c>
      <c r="N105" s="52">
        <v>1694.0494895428467</v>
      </c>
      <c r="O105" s="53"/>
      <c r="P105" s="52" t="s">
        <v>0</v>
      </c>
      <c r="Q105" s="53"/>
      <c r="R105" s="52" t="s">
        <v>0</v>
      </c>
      <c r="S105" s="53"/>
      <c r="T105" s="52">
        <v>1278.356761888836</v>
      </c>
      <c r="U105" s="51" t="s">
        <v>105</v>
      </c>
    </row>
    <row r="106" spans="2:21" x14ac:dyDescent="0.25">
      <c r="B106" s="284"/>
      <c r="C106" s="286"/>
      <c r="D106" s="56">
        <v>2010</v>
      </c>
      <c r="E106" s="51"/>
      <c r="F106" s="54">
        <v>846.47199999999998</v>
      </c>
      <c r="G106" s="51"/>
      <c r="H106" s="52" t="s">
        <v>0</v>
      </c>
      <c r="I106" s="53"/>
      <c r="J106" s="52" t="s">
        <v>0</v>
      </c>
      <c r="K106" s="53"/>
      <c r="L106" s="52">
        <v>1073.6379999999999</v>
      </c>
      <c r="M106" s="53" t="s">
        <v>8</v>
      </c>
      <c r="N106" s="52">
        <v>1454.2485646306081</v>
      </c>
      <c r="O106" s="53"/>
      <c r="P106" s="52" t="s">
        <v>0</v>
      </c>
      <c r="Q106" s="53"/>
      <c r="R106" s="52" t="s">
        <v>0</v>
      </c>
      <c r="S106" s="53"/>
      <c r="T106" s="52">
        <v>1146.5509706251084</v>
      </c>
      <c r="U106" s="51" t="s">
        <v>8</v>
      </c>
    </row>
    <row r="107" spans="2:21" x14ac:dyDescent="0.25">
      <c r="B107" s="284"/>
      <c r="C107" s="286"/>
      <c r="D107" s="56">
        <v>2014</v>
      </c>
      <c r="E107" s="51"/>
      <c r="F107" s="54">
        <v>938.86099999999999</v>
      </c>
      <c r="G107" s="51"/>
      <c r="H107" s="52" t="s">
        <v>0</v>
      </c>
      <c r="I107" s="53"/>
      <c r="J107" s="52" t="s">
        <v>0</v>
      </c>
      <c r="K107" s="53"/>
      <c r="L107" s="52">
        <v>1780.0060000000001</v>
      </c>
      <c r="M107" s="53" t="s">
        <v>8</v>
      </c>
      <c r="N107" s="52">
        <v>1378.1159234434065</v>
      </c>
      <c r="O107" s="53"/>
      <c r="P107" s="52" t="s">
        <v>0</v>
      </c>
      <c r="Q107" s="53"/>
      <c r="R107" s="52" t="s">
        <v>0</v>
      </c>
      <c r="S107" s="53"/>
      <c r="T107" s="52">
        <v>726.884793646763</v>
      </c>
      <c r="U107" s="51" t="s">
        <v>8</v>
      </c>
    </row>
    <row r="108" spans="2:21" x14ac:dyDescent="0.25">
      <c r="B108" s="284"/>
      <c r="C108" s="286"/>
      <c r="D108" s="55">
        <v>2018</v>
      </c>
      <c r="E108" s="51"/>
      <c r="F108" s="54">
        <f>1154686/1000</f>
        <v>1154.6859999999999</v>
      </c>
      <c r="G108" s="51"/>
      <c r="H108" s="52" t="s">
        <v>0</v>
      </c>
      <c r="I108" s="53"/>
      <c r="J108" s="52" t="s">
        <v>0</v>
      </c>
      <c r="K108" s="53"/>
      <c r="L108" s="52">
        <v>2336.2040000000002</v>
      </c>
      <c r="M108" s="53" t="s">
        <v>8</v>
      </c>
      <c r="N108" s="52">
        <v>1171.4370833282815</v>
      </c>
      <c r="O108" s="53"/>
      <c r="P108" s="52" t="s">
        <v>0</v>
      </c>
      <c r="Q108" s="53"/>
      <c r="R108" s="52" t="s">
        <v>0</v>
      </c>
      <c r="S108" s="53"/>
      <c r="T108" s="52">
        <v>578.99138945057871</v>
      </c>
      <c r="U108" s="51" t="s">
        <v>8</v>
      </c>
    </row>
    <row r="109" spans="2:21" x14ac:dyDescent="0.25">
      <c r="B109" s="287"/>
      <c r="C109" s="288"/>
      <c r="D109" s="55">
        <v>2019</v>
      </c>
      <c r="F109" s="54">
        <f>1268172/1000</f>
        <v>1268.172</v>
      </c>
      <c r="G109" s="51"/>
      <c r="H109" s="52" t="s">
        <v>0</v>
      </c>
      <c r="I109" s="53"/>
      <c r="J109" s="52" t="s">
        <v>0</v>
      </c>
      <c r="K109" s="53"/>
      <c r="L109" s="52">
        <v>3263.6329999999998</v>
      </c>
      <c r="M109" s="53" t="s">
        <v>8</v>
      </c>
      <c r="N109" s="52">
        <v>1077.4705639298138</v>
      </c>
      <c r="O109" s="53"/>
      <c r="P109" s="52" t="s">
        <v>0</v>
      </c>
      <c r="Q109" s="53"/>
      <c r="R109" s="52" t="s">
        <v>0</v>
      </c>
      <c r="S109" s="53"/>
      <c r="T109" s="52">
        <v>418.68004153653311</v>
      </c>
      <c r="U109" s="51" t="s">
        <v>8</v>
      </c>
    </row>
    <row r="110" spans="2:21" x14ac:dyDescent="0.25">
      <c r="B110" s="283" t="s">
        <v>104</v>
      </c>
      <c r="C110" s="285"/>
      <c r="D110" s="49">
        <v>2010</v>
      </c>
      <c r="E110" s="45"/>
      <c r="F110" s="48" t="s">
        <v>0</v>
      </c>
      <c r="G110" s="45"/>
      <c r="H110" s="46" t="s">
        <v>0</v>
      </c>
      <c r="I110" s="47"/>
      <c r="J110" s="46" t="s">
        <v>0</v>
      </c>
      <c r="K110" s="47"/>
      <c r="L110" s="46">
        <v>169.797</v>
      </c>
      <c r="M110" s="47"/>
      <c r="N110" s="46" t="s">
        <v>0</v>
      </c>
      <c r="O110" s="47"/>
      <c r="P110" s="46" t="s">
        <v>0</v>
      </c>
      <c r="Q110" s="47"/>
      <c r="R110" s="46" t="s">
        <v>0</v>
      </c>
      <c r="S110" s="47"/>
      <c r="T110" s="46">
        <v>1428.3180680459607</v>
      </c>
      <c r="U110" s="45"/>
    </row>
    <row r="111" spans="2:21" x14ac:dyDescent="0.25">
      <c r="B111" s="284"/>
      <c r="C111" s="286"/>
      <c r="D111" s="56">
        <v>2013</v>
      </c>
      <c r="E111" s="51"/>
      <c r="F111" s="54">
        <v>78.587000000000003</v>
      </c>
      <c r="G111" s="51"/>
      <c r="H111" s="52" t="s">
        <v>0</v>
      </c>
      <c r="I111" s="53"/>
      <c r="J111" s="52" t="s">
        <v>0</v>
      </c>
      <c r="K111" s="53"/>
      <c r="L111" s="52">
        <v>288.40499999999997</v>
      </c>
      <c r="M111" s="53"/>
      <c r="N111" s="52">
        <v>3207.0477687149273</v>
      </c>
      <c r="O111" s="53"/>
      <c r="P111" s="52" t="s">
        <v>0</v>
      </c>
      <c r="Q111" s="53"/>
      <c r="R111" s="52" t="s">
        <v>0</v>
      </c>
      <c r="S111" s="53"/>
      <c r="T111" s="52">
        <v>873.88312615939401</v>
      </c>
      <c r="U111" s="51"/>
    </row>
    <row r="112" spans="2:21" x14ac:dyDescent="0.25">
      <c r="B112" s="284"/>
      <c r="C112" s="286"/>
      <c r="D112" s="55">
        <v>2018</v>
      </c>
      <c r="E112" s="51"/>
      <c r="F112" s="54">
        <f>114271/1000</f>
        <v>114.271</v>
      </c>
      <c r="G112" s="51"/>
      <c r="H112" s="52" t="s">
        <v>0</v>
      </c>
      <c r="I112" s="53"/>
      <c r="J112" s="52" t="s">
        <v>0</v>
      </c>
      <c r="K112" s="53"/>
      <c r="L112" s="52" t="s">
        <v>0</v>
      </c>
      <c r="M112" s="53"/>
      <c r="N112" s="52">
        <v>2342.4228369402558</v>
      </c>
      <c r="O112" s="53"/>
      <c r="P112" s="52" t="s">
        <v>0</v>
      </c>
      <c r="Q112" s="53"/>
      <c r="R112" s="52" t="s">
        <v>0</v>
      </c>
      <c r="S112" s="53"/>
      <c r="T112" s="52" t="s">
        <v>0</v>
      </c>
      <c r="U112" s="51"/>
    </row>
    <row r="113" spans="2:21" x14ac:dyDescent="0.25">
      <c r="B113" s="287"/>
      <c r="C113" s="288"/>
      <c r="D113" s="55">
        <v>2019</v>
      </c>
      <c r="F113" s="54">
        <f>125862/1000</f>
        <v>125.86199999999999</v>
      </c>
      <c r="G113" s="51"/>
      <c r="H113" s="52" t="s">
        <v>0</v>
      </c>
      <c r="I113" s="53"/>
      <c r="J113" s="52" t="s">
        <v>0</v>
      </c>
      <c r="K113" s="53"/>
      <c r="L113" s="52">
        <v>578.07799999999997</v>
      </c>
      <c r="M113" s="53"/>
      <c r="N113" s="52">
        <v>2150.180356263209</v>
      </c>
      <c r="O113" s="53"/>
      <c r="P113" s="52" t="s">
        <v>0</v>
      </c>
      <c r="Q113" s="53"/>
      <c r="R113" s="52" t="s">
        <v>0</v>
      </c>
      <c r="S113" s="53"/>
      <c r="T113" s="52">
        <v>468.14789699659912</v>
      </c>
      <c r="U113" s="51"/>
    </row>
    <row r="114" spans="2:21" x14ac:dyDescent="0.25">
      <c r="B114" s="50" t="s">
        <v>103</v>
      </c>
      <c r="C114" s="73"/>
      <c r="D114" s="72" t="s">
        <v>0</v>
      </c>
      <c r="E114" s="45"/>
      <c r="F114" s="48" t="s">
        <v>0</v>
      </c>
      <c r="G114" s="45"/>
      <c r="H114" s="46" t="s">
        <v>0</v>
      </c>
      <c r="I114" s="47"/>
      <c r="J114" s="46" t="s">
        <v>0</v>
      </c>
      <c r="K114" s="47"/>
      <c r="L114" s="46" t="s">
        <v>0</v>
      </c>
      <c r="M114" s="47"/>
      <c r="N114" s="46" t="s">
        <v>0</v>
      </c>
      <c r="O114" s="47"/>
      <c r="P114" s="46" t="s">
        <v>0</v>
      </c>
      <c r="Q114" s="47"/>
      <c r="R114" s="46" t="s">
        <v>0</v>
      </c>
      <c r="S114" s="47"/>
      <c r="T114" s="46" t="s">
        <v>0</v>
      </c>
      <c r="U114" s="45"/>
    </row>
    <row r="115" spans="2:21" x14ac:dyDescent="0.25">
      <c r="B115" s="283" t="s">
        <v>102</v>
      </c>
      <c r="C115" s="285"/>
      <c r="D115" s="49">
        <v>2000</v>
      </c>
      <c r="E115" s="45" t="s">
        <v>71</v>
      </c>
      <c r="F115" s="48">
        <v>8.4380000000000006</v>
      </c>
      <c r="G115" s="45"/>
      <c r="H115" s="46">
        <v>1.899</v>
      </c>
      <c r="I115" s="47"/>
      <c r="J115" s="46">
        <v>3.044</v>
      </c>
      <c r="K115" s="47"/>
      <c r="L115" s="46">
        <v>53.072000000000003</v>
      </c>
      <c r="M115" s="47" t="s">
        <v>8</v>
      </c>
      <c r="N115" s="46">
        <v>456.12420004740454</v>
      </c>
      <c r="O115" s="47"/>
      <c r="P115" s="46">
        <v>2026.7382833070035</v>
      </c>
      <c r="Q115" s="47"/>
      <c r="R115" s="46">
        <v>1264.3810775295663</v>
      </c>
      <c r="S115" s="47"/>
      <c r="T115" s="46">
        <v>72.51989749773891</v>
      </c>
      <c r="U115" s="45" t="s">
        <v>8</v>
      </c>
    </row>
    <row r="116" spans="2:21" x14ac:dyDescent="0.25">
      <c r="B116" s="284"/>
      <c r="C116" s="286"/>
      <c r="D116" s="56">
        <v>2005</v>
      </c>
      <c r="E116" s="51" t="s">
        <v>7</v>
      </c>
      <c r="F116" s="54">
        <v>14.670999999999999</v>
      </c>
      <c r="G116" s="51" t="s">
        <v>9</v>
      </c>
      <c r="H116" s="52">
        <v>2.327</v>
      </c>
      <c r="I116" s="53" t="s">
        <v>9</v>
      </c>
      <c r="J116" s="52">
        <v>3.8</v>
      </c>
      <c r="K116" s="53" t="s">
        <v>9</v>
      </c>
      <c r="L116" s="52">
        <v>50.8</v>
      </c>
      <c r="M116" s="53" t="s">
        <v>8</v>
      </c>
      <c r="N116" s="52">
        <v>287.16358803080908</v>
      </c>
      <c r="O116" s="53" t="s">
        <v>9</v>
      </c>
      <c r="P116" s="52">
        <v>1810.4757198109153</v>
      </c>
      <c r="Q116" s="53" t="s">
        <v>9</v>
      </c>
      <c r="R116" s="52">
        <v>1108.6781578947368</v>
      </c>
      <c r="S116" s="53" t="s">
        <v>9</v>
      </c>
      <c r="T116" s="52">
        <v>82.93261811023622</v>
      </c>
      <c r="U116" s="51" t="s">
        <v>8</v>
      </c>
    </row>
    <row r="117" spans="2:21" x14ac:dyDescent="0.25">
      <c r="B117" s="284"/>
      <c r="C117" s="286"/>
      <c r="D117" s="56">
        <v>2010</v>
      </c>
      <c r="E117" s="51"/>
      <c r="F117" s="54">
        <v>12.215</v>
      </c>
      <c r="G117" s="51" t="s">
        <v>10</v>
      </c>
      <c r="H117" s="52">
        <v>2.7210000000000001</v>
      </c>
      <c r="I117" s="53" t="s">
        <v>71</v>
      </c>
      <c r="J117" s="52">
        <v>4.5670000000000002</v>
      </c>
      <c r="K117" s="53" t="s">
        <v>71</v>
      </c>
      <c r="L117" s="52">
        <v>61.325000000000003</v>
      </c>
      <c r="M117" s="53" t="s">
        <v>81</v>
      </c>
      <c r="N117" s="52">
        <v>381.70929185427752</v>
      </c>
      <c r="O117" s="53"/>
      <c r="P117" s="52">
        <v>1700.4513046674017</v>
      </c>
      <c r="Q117" s="53" t="s">
        <v>71</v>
      </c>
      <c r="R117" s="52">
        <v>1013.1219619005911</v>
      </c>
      <c r="S117" s="53" t="s">
        <v>71</v>
      </c>
      <c r="T117" s="52">
        <v>75.449294741133301</v>
      </c>
      <c r="U117" s="51" t="s">
        <v>81</v>
      </c>
    </row>
    <row r="118" spans="2:21" x14ac:dyDescent="0.25">
      <c r="B118" s="284"/>
      <c r="C118" s="286"/>
      <c r="D118" s="56">
        <v>2015</v>
      </c>
      <c r="E118" s="51"/>
      <c r="F118" s="54">
        <v>13.446</v>
      </c>
      <c r="G118" s="51"/>
      <c r="H118" s="52">
        <v>2.8279999999999998</v>
      </c>
      <c r="I118" s="53" t="s">
        <v>71</v>
      </c>
      <c r="J118" s="52">
        <v>5.1909999999999998</v>
      </c>
      <c r="K118" s="53" t="s">
        <v>71</v>
      </c>
      <c r="L118" s="52">
        <v>58.05</v>
      </c>
      <c r="M118" s="53" t="s">
        <v>81</v>
      </c>
      <c r="N118" s="52">
        <v>349.55429123903019</v>
      </c>
      <c r="O118" s="53"/>
      <c r="P118" s="52">
        <v>1661.9897454031118</v>
      </c>
      <c r="Q118" s="53" t="s">
        <v>71</v>
      </c>
      <c r="R118" s="52">
        <v>905.43382777884801</v>
      </c>
      <c r="S118" s="53" t="s">
        <v>71</v>
      </c>
      <c r="T118" s="52">
        <v>80.966528854435836</v>
      </c>
      <c r="U118" s="51" t="s">
        <v>81</v>
      </c>
    </row>
    <row r="119" spans="2:21" x14ac:dyDescent="0.25">
      <c r="B119" s="284"/>
      <c r="C119" s="286"/>
      <c r="D119" s="55">
        <v>2018</v>
      </c>
      <c r="E119" s="51"/>
      <c r="F119" s="54">
        <f>15962/1000</f>
        <v>15.962</v>
      </c>
      <c r="G119" s="51"/>
      <c r="H119" s="52" t="s">
        <v>0</v>
      </c>
      <c r="I119" s="53"/>
      <c r="J119" s="52" t="s">
        <v>0</v>
      </c>
      <c r="K119" s="53"/>
      <c r="L119" s="52" t="s">
        <v>0</v>
      </c>
      <c r="M119" s="53"/>
      <c r="N119" s="52">
        <v>301.90452324270143</v>
      </c>
      <c r="O119" s="53"/>
      <c r="P119" s="52" t="s">
        <v>0</v>
      </c>
      <c r="Q119" s="53"/>
      <c r="R119" s="52" t="s">
        <v>0</v>
      </c>
      <c r="S119" s="53"/>
      <c r="T119" s="52" t="s">
        <v>0</v>
      </c>
      <c r="U119" s="51"/>
    </row>
    <row r="120" spans="2:21" x14ac:dyDescent="0.25">
      <c r="B120" s="287"/>
      <c r="C120" s="288"/>
      <c r="D120" s="55">
        <v>2019</v>
      </c>
      <c r="F120" s="54">
        <f>16366/1000</f>
        <v>16.366</v>
      </c>
      <c r="G120" s="51"/>
      <c r="H120" s="52" t="s">
        <v>0</v>
      </c>
      <c r="I120" s="53"/>
      <c r="J120" s="52">
        <v>5.2990000000000004</v>
      </c>
      <c r="K120" s="53"/>
      <c r="L120" s="52" t="s">
        <v>0</v>
      </c>
      <c r="M120" s="53"/>
      <c r="N120" s="52">
        <v>298.301356470732</v>
      </c>
      <c r="O120" s="53"/>
      <c r="P120" s="52" t="s">
        <v>0</v>
      </c>
      <c r="Q120" s="53"/>
      <c r="R120" s="52">
        <v>921.30590677486316</v>
      </c>
      <c r="S120" s="53" t="s">
        <v>71</v>
      </c>
      <c r="T120" s="52" t="s">
        <v>0</v>
      </c>
      <c r="U120" s="51"/>
    </row>
    <row r="121" spans="2:21" x14ac:dyDescent="0.25">
      <c r="B121" s="283" t="s">
        <v>101</v>
      </c>
      <c r="C121" s="285"/>
      <c r="D121" s="49">
        <v>2000</v>
      </c>
      <c r="E121" s="45"/>
      <c r="F121" s="48">
        <v>245.315</v>
      </c>
      <c r="G121" s="45"/>
      <c r="H121" s="46">
        <v>88.415999999999997</v>
      </c>
      <c r="I121" s="47"/>
      <c r="J121" s="46">
        <v>142.91</v>
      </c>
      <c r="K121" s="47"/>
      <c r="L121" s="46" t="s">
        <v>0</v>
      </c>
      <c r="M121" s="47"/>
      <c r="N121" s="46">
        <v>519.87825448912622</v>
      </c>
      <c r="O121" s="47"/>
      <c r="P121" s="46">
        <v>1442.4304876945348</v>
      </c>
      <c r="Q121" s="47"/>
      <c r="R121" s="46">
        <v>892.40734728150585</v>
      </c>
      <c r="S121" s="47"/>
      <c r="T121" s="46" t="s">
        <v>0</v>
      </c>
      <c r="U121" s="45"/>
    </row>
    <row r="122" spans="2:21" x14ac:dyDescent="0.25">
      <c r="B122" s="284"/>
      <c r="C122" s="286"/>
      <c r="D122" s="56">
        <v>2006</v>
      </c>
      <c r="E122" s="51"/>
      <c r="F122" s="54">
        <v>266.43099999999998</v>
      </c>
      <c r="G122" s="51"/>
      <c r="H122" s="52">
        <v>94.608000000000004</v>
      </c>
      <c r="I122" s="53"/>
      <c r="J122" s="52">
        <v>174.21799999999999</v>
      </c>
      <c r="K122" s="53"/>
      <c r="L122" s="52">
        <v>1168.8330000000001</v>
      </c>
      <c r="M122" s="53"/>
      <c r="N122" s="52">
        <v>481.68481520543787</v>
      </c>
      <c r="O122" s="53"/>
      <c r="P122" s="52">
        <v>1356.5001585489599</v>
      </c>
      <c r="Q122" s="53"/>
      <c r="R122" s="52">
        <v>736.63896382692951</v>
      </c>
      <c r="S122" s="53"/>
      <c r="T122" s="52">
        <v>109.79820641614327</v>
      </c>
      <c r="U122" s="51"/>
    </row>
    <row r="123" spans="2:21" x14ac:dyDescent="0.25">
      <c r="B123" s="284"/>
      <c r="C123" s="286"/>
      <c r="D123" s="56">
        <v>2010</v>
      </c>
      <c r="E123" s="51"/>
      <c r="F123" s="54">
        <v>283.548</v>
      </c>
      <c r="G123" s="51"/>
      <c r="H123" s="52">
        <v>98.739000000000004</v>
      </c>
      <c r="I123" s="53"/>
      <c r="J123" s="52">
        <v>197.61600000000001</v>
      </c>
      <c r="K123" s="53"/>
      <c r="L123" s="52">
        <v>1294.2339999999999</v>
      </c>
      <c r="M123" s="53"/>
      <c r="N123" s="52">
        <v>453.36899925233121</v>
      </c>
      <c r="O123" s="53"/>
      <c r="P123" s="52">
        <v>1301.9361447857484</v>
      </c>
      <c r="Q123" s="53"/>
      <c r="R123" s="52">
        <v>650.51348575014163</v>
      </c>
      <c r="S123" s="53"/>
      <c r="T123" s="52">
        <v>99.326607862256765</v>
      </c>
      <c r="U123" s="51"/>
    </row>
    <row r="124" spans="2:21" x14ac:dyDescent="0.25">
      <c r="B124" s="284"/>
      <c r="C124" s="286"/>
      <c r="D124" s="56">
        <v>2014</v>
      </c>
      <c r="E124" s="51"/>
      <c r="F124" s="54">
        <v>300.07499999999999</v>
      </c>
      <c r="G124" s="51"/>
      <c r="H124" s="52">
        <v>100.994</v>
      </c>
      <c r="I124" s="53"/>
      <c r="J124" s="52">
        <v>216.077</v>
      </c>
      <c r="K124" s="53"/>
      <c r="L124" s="52">
        <v>1394.9849999999999</v>
      </c>
      <c r="M124" s="53"/>
      <c r="N124" s="52">
        <v>426.47657418978588</v>
      </c>
      <c r="O124" s="53"/>
      <c r="P124" s="52">
        <v>1267.1540685585283</v>
      </c>
      <c r="Q124" s="53"/>
      <c r="R124" s="52">
        <v>592.26552571537002</v>
      </c>
      <c r="S124" s="53"/>
      <c r="T124" s="52">
        <v>91.739307591121062</v>
      </c>
      <c r="U124" s="51"/>
    </row>
    <row r="125" spans="2:21" x14ac:dyDescent="0.25">
      <c r="B125" s="284"/>
      <c r="C125" s="286"/>
      <c r="D125" s="55">
        <v>2018</v>
      </c>
      <c r="E125" s="51"/>
      <c r="F125" s="54">
        <f>315406/1000</f>
        <v>315.40600000000001</v>
      </c>
      <c r="G125" s="51"/>
      <c r="H125" s="52">
        <v>101.81100000000001</v>
      </c>
      <c r="I125" s="53"/>
      <c r="J125" s="52">
        <v>240.37100000000001</v>
      </c>
      <c r="K125" s="53"/>
      <c r="L125" s="52">
        <v>1487.444</v>
      </c>
      <c r="M125" s="53"/>
      <c r="N125" s="52">
        <v>402.21175247141781</v>
      </c>
      <c r="O125" s="53"/>
      <c r="P125" s="52">
        <v>1246.0343184921078</v>
      </c>
      <c r="Q125" s="53"/>
      <c r="R125" s="52">
        <v>527.76749275078942</v>
      </c>
      <c r="S125" s="53"/>
      <c r="T125" s="52">
        <v>85.28724442735323</v>
      </c>
      <c r="U125" s="51"/>
    </row>
    <row r="126" spans="2:21" x14ac:dyDescent="0.25">
      <c r="B126" s="287"/>
      <c r="C126" s="288"/>
      <c r="D126" s="55">
        <v>2019</v>
      </c>
      <c r="F126" s="54" t="s">
        <v>0</v>
      </c>
      <c r="G126" s="51"/>
      <c r="H126" s="52" t="s">
        <v>0</v>
      </c>
      <c r="I126" s="53"/>
      <c r="J126" s="52" t="s">
        <v>0</v>
      </c>
      <c r="K126" s="53"/>
      <c r="L126" s="52" t="s">
        <v>0</v>
      </c>
      <c r="M126" s="53"/>
      <c r="N126" s="52" t="s">
        <v>0</v>
      </c>
      <c r="O126" s="53"/>
      <c r="P126" s="52" t="s">
        <v>0</v>
      </c>
      <c r="Q126" s="53"/>
      <c r="R126" s="52" t="s">
        <v>0</v>
      </c>
      <c r="S126" s="53"/>
      <c r="T126" s="52" t="s">
        <v>0</v>
      </c>
      <c r="U126" s="51"/>
    </row>
    <row r="127" spans="2:21" x14ac:dyDescent="0.25">
      <c r="B127" s="283" t="s">
        <v>100</v>
      </c>
      <c r="C127" s="285"/>
      <c r="D127" s="49">
        <v>2000</v>
      </c>
      <c r="E127" s="45"/>
      <c r="F127" s="48">
        <v>61.747999999999998</v>
      </c>
      <c r="G127" s="45"/>
      <c r="H127" s="46">
        <v>17.286999999999999</v>
      </c>
      <c r="I127" s="47" t="s">
        <v>7</v>
      </c>
      <c r="J127" s="46">
        <v>23.632000000000001</v>
      </c>
      <c r="K127" s="47" t="s">
        <v>7</v>
      </c>
      <c r="L127" s="46">
        <v>232.566</v>
      </c>
      <c r="M127" s="47" t="s">
        <v>7</v>
      </c>
      <c r="N127" s="46">
        <v>497.76143356869864</v>
      </c>
      <c r="O127" s="47"/>
      <c r="P127" s="46">
        <v>1777.9703245213168</v>
      </c>
      <c r="Q127" s="47" t="s">
        <v>7</v>
      </c>
      <c r="R127" s="46">
        <v>1300.5997376438727</v>
      </c>
      <c r="S127" s="47" t="s">
        <v>7</v>
      </c>
      <c r="T127" s="46">
        <v>132.15935691373633</v>
      </c>
      <c r="U127" s="45" t="s">
        <v>7</v>
      </c>
    </row>
    <row r="128" spans="2:21" x14ac:dyDescent="0.25">
      <c r="B128" s="284"/>
      <c r="C128" s="286"/>
      <c r="D128" s="56">
        <v>2005</v>
      </c>
      <c r="E128" s="51"/>
      <c r="F128" s="54">
        <v>66.688000000000002</v>
      </c>
      <c r="G128" s="51"/>
      <c r="H128" s="52">
        <v>18.178000000000001</v>
      </c>
      <c r="I128" s="53"/>
      <c r="J128" s="52">
        <v>25.425999999999998</v>
      </c>
      <c r="K128" s="53" t="s">
        <v>7</v>
      </c>
      <c r="L128" s="52">
        <v>281.43</v>
      </c>
      <c r="M128" s="53"/>
      <c r="N128" s="52">
        <v>484.16476727447213</v>
      </c>
      <c r="O128" s="53"/>
      <c r="P128" s="52">
        <v>1776.2119044999449</v>
      </c>
      <c r="Q128" s="53"/>
      <c r="R128" s="52">
        <v>1269.8804373475971</v>
      </c>
      <c r="S128" s="53" t="s">
        <v>7</v>
      </c>
      <c r="T128" s="52">
        <v>114.72828056710371</v>
      </c>
      <c r="U128" s="51"/>
    </row>
    <row r="129" spans="2:21" x14ac:dyDescent="0.25">
      <c r="B129" s="284"/>
      <c r="C129" s="286"/>
      <c r="D129" s="56">
        <v>2010</v>
      </c>
      <c r="E129" s="51"/>
      <c r="F129" s="54">
        <v>77.488</v>
      </c>
      <c r="G129" s="51"/>
      <c r="H129" s="52">
        <v>19.8</v>
      </c>
      <c r="I129" s="53"/>
      <c r="J129" s="52">
        <v>30.92</v>
      </c>
      <c r="K129" s="53" t="s">
        <v>7</v>
      </c>
      <c r="L129" s="52">
        <v>318.565</v>
      </c>
      <c r="M129" s="53"/>
      <c r="N129" s="52">
        <v>440.95431550691717</v>
      </c>
      <c r="O129" s="53"/>
      <c r="P129" s="52">
        <v>1725.6903030303029</v>
      </c>
      <c r="Q129" s="53"/>
      <c r="R129" s="52">
        <v>1105.0668822768434</v>
      </c>
      <c r="S129" s="53" t="s">
        <v>7</v>
      </c>
      <c r="T129" s="52">
        <v>107.258072920754</v>
      </c>
      <c r="U129" s="51"/>
    </row>
    <row r="130" spans="2:21" x14ac:dyDescent="0.25">
      <c r="B130" s="284"/>
      <c r="C130" s="286"/>
      <c r="D130" s="56">
        <v>2015</v>
      </c>
      <c r="E130" s="51"/>
      <c r="F130" s="54">
        <v>91.268000000000001</v>
      </c>
      <c r="G130" s="51"/>
      <c r="H130" s="52">
        <v>22.454000000000001</v>
      </c>
      <c r="I130" s="53"/>
      <c r="J130" s="52">
        <v>35.238</v>
      </c>
      <c r="K130" s="53"/>
      <c r="L130" s="52">
        <v>353.738</v>
      </c>
      <c r="M130" s="53"/>
      <c r="N130" s="52">
        <v>393.89171451111014</v>
      </c>
      <c r="O130" s="53"/>
      <c r="P130" s="52">
        <v>1601.0380778480448</v>
      </c>
      <c r="Q130" s="53"/>
      <c r="R130" s="52">
        <v>1020.1972018843295</v>
      </c>
      <c r="S130" s="53"/>
      <c r="T130" s="52">
        <v>101.62806653511922</v>
      </c>
      <c r="U130" s="51"/>
    </row>
    <row r="131" spans="2:21" x14ac:dyDescent="0.25">
      <c r="B131" s="284"/>
      <c r="C131" s="286"/>
      <c r="D131" s="55">
        <v>2018</v>
      </c>
      <c r="E131" s="51"/>
      <c r="F131" s="54">
        <f>100710/1000</f>
        <v>100.71</v>
      </c>
      <c r="G131" s="51"/>
      <c r="H131" s="52">
        <v>24.516999999999999</v>
      </c>
      <c r="I131" s="53"/>
      <c r="J131" s="52">
        <v>38.290999999999997</v>
      </c>
      <c r="K131" s="53"/>
      <c r="L131" s="52">
        <v>368.66399999999999</v>
      </c>
      <c r="M131" s="53"/>
      <c r="N131" s="52">
        <v>368.13623274749284</v>
      </c>
      <c r="O131" s="53"/>
      <c r="P131" s="52">
        <v>1512.2160133784721</v>
      </c>
      <c r="Q131" s="53"/>
      <c r="R131" s="52">
        <v>968.24319030581603</v>
      </c>
      <c r="S131" s="53"/>
      <c r="T131" s="52">
        <v>100.56582687759044</v>
      </c>
      <c r="U131" s="51"/>
    </row>
    <row r="132" spans="2:21" x14ac:dyDescent="0.25">
      <c r="B132" s="287"/>
      <c r="C132" s="288"/>
      <c r="D132" s="55">
        <v>2019</v>
      </c>
      <c r="F132" s="54">
        <f>102853/1000</f>
        <v>102.85299999999999</v>
      </c>
      <c r="G132" s="51"/>
      <c r="H132" s="52">
        <v>24.59</v>
      </c>
      <c r="I132" s="53"/>
      <c r="J132" s="52">
        <v>38.966000000000001</v>
      </c>
      <c r="K132" s="53"/>
      <c r="L132" s="52">
        <v>375.31900000000002</v>
      </c>
      <c r="M132" s="53"/>
      <c r="N132" s="52">
        <v>363.73270590065437</v>
      </c>
      <c r="O132" s="53"/>
      <c r="P132" s="52">
        <v>1521.3908092720619</v>
      </c>
      <c r="Q132" s="53"/>
      <c r="R132" s="52">
        <v>960.09341477185239</v>
      </c>
      <c r="S132" s="53"/>
      <c r="T132" s="52">
        <v>99.677874021832096</v>
      </c>
    </row>
    <row r="133" spans="2:21" x14ac:dyDescent="0.25">
      <c r="B133" s="283" t="s">
        <v>99</v>
      </c>
      <c r="C133" s="285"/>
      <c r="D133" s="49">
        <v>2000</v>
      </c>
      <c r="E133" s="45"/>
      <c r="F133" s="48">
        <v>60.895000000000003</v>
      </c>
      <c r="G133" s="45"/>
      <c r="H133" s="46">
        <v>14.41</v>
      </c>
      <c r="I133" s="47"/>
      <c r="J133" s="46">
        <v>50.622999999999998</v>
      </c>
      <c r="K133" s="47" t="s">
        <v>71</v>
      </c>
      <c r="L133" s="46">
        <v>140.28800000000001</v>
      </c>
      <c r="M133" s="47"/>
      <c r="N133" s="46">
        <v>778.16424993841849</v>
      </c>
      <c r="O133" s="47"/>
      <c r="P133" s="46">
        <v>3288.4324774462179</v>
      </c>
      <c r="Q133" s="47"/>
      <c r="R133" s="46">
        <v>936.06289631195307</v>
      </c>
      <c r="S133" s="47" t="s">
        <v>71</v>
      </c>
      <c r="T133" s="46">
        <v>337.77879790145982</v>
      </c>
      <c r="U133" s="45"/>
    </row>
    <row r="134" spans="2:21" x14ac:dyDescent="0.25">
      <c r="B134" s="284"/>
      <c r="C134" s="286"/>
      <c r="D134" s="56">
        <v>2005</v>
      </c>
      <c r="E134" s="51"/>
      <c r="F134" s="54">
        <v>78.341999999999999</v>
      </c>
      <c r="G134" s="51"/>
      <c r="H134" s="52">
        <v>17.771000000000001</v>
      </c>
      <c r="I134" s="53"/>
      <c r="J134" s="52">
        <v>30.6</v>
      </c>
      <c r="K134" s="53"/>
      <c r="L134" s="52">
        <v>185.19499999999999</v>
      </c>
      <c r="M134" s="53"/>
      <c r="N134" s="52">
        <v>621.74181154425469</v>
      </c>
      <c r="O134" s="53"/>
      <c r="P134" s="52">
        <v>2740.8979235833663</v>
      </c>
      <c r="Q134" s="53"/>
      <c r="R134" s="52">
        <v>1591.7809477124183</v>
      </c>
      <c r="S134" s="53"/>
      <c r="T134" s="52">
        <v>263.01194416695915</v>
      </c>
      <c r="U134" s="51"/>
    </row>
    <row r="135" spans="2:21" x14ac:dyDescent="0.25">
      <c r="B135" s="284"/>
      <c r="C135" s="286"/>
      <c r="D135" s="56">
        <v>2010</v>
      </c>
      <c r="E135" s="51"/>
      <c r="F135" s="54">
        <v>98.293000000000006</v>
      </c>
      <c r="G135" s="51"/>
      <c r="H135" s="52">
        <v>20.936</v>
      </c>
      <c r="I135" s="53"/>
      <c r="J135" s="52">
        <v>32.152000000000001</v>
      </c>
      <c r="K135" s="53"/>
      <c r="L135" s="52">
        <v>228.614</v>
      </c>
      <c r="M135" s="53"/>
      <c r="N135" s="52">
        <v>504.13411941847335</v>
      </c>
      <c r="O135" s="53"/>
      <c r="P135" s="52">
        <v>2366.8730894153614</v>
      </c>
      <c r="Q135" s="53"/>
      <c r="R135" s="52">
        <v>1541.2059902960937</v>
      </c>
      <c r="S135" s="53"/>
      <c r="T135" s="52">
        <v>216.75337030977983</v>
      </c>
      <c r="U135" s="51"/>
    </row>
    <row r="136" spans="2:21" x14ac:dyDescent="0.25">
      <c r="B136" s="284"/>
      <c r="C136" s="286"/>
      <c r="D136" s="56">
        <v>2015</v>
      </c>
      <c r="E136" s="51"/>
      <c r="F136" s="54">
        <v>114.322</v>
      </c>
      <c r="G136" s="51"/>
      <c r="H136" s="52">
        <v>23.54</v>
      </c>
      <c r="I136" s="53"/>
      <c r="J136" s="52">
        <v>33.206000000000003</v>
      </c>
      <c r="K136" s="53"/>
      <c r="L136" s="52">
        <v>303.13299999999998</v>
      </c>
      <c r="M136" s="53"/>
      <c r="N136" s="52">
        <v>442.55403159496854</v>
      </c>
      <c r="O136" s="53"/>
      <c r="P136" s="52">
        <v>2149.2634664401021</v>
      </c>
      <c r="Q136" s="53"/>
      <c r="R136" s="52">
        <v>1523.6301270854663</v>
      </c>
      <c r="S136" s="53"/>
      <c r="T136" s="52">
        <v>166.9025213355194</v>
      </c>
      <c r="U136" s="51"/>
    </row>
    <row r="137" spans="2:21" x14ac:dyDescent="0.25">
      <c r="B137" s="284"/>
      <c r="C137" s="286"/>
      <c r="D137" s="55">
        <v>2018</v>
      </c>
      <c r="E137" s="51"/>
      <c r="F137" s="54">
        <f>123230/1000</f>
        <v>123.23</v>
      </c>
      <c r="G137" s="51"/>
      <c r="H137" s="52">
        <v>25.792000000000002</v>
      </c>
      <c r="I137" s="53"/>
      <c r="J137" s="52">
        <v>37.837000000000003</v>
      </c>
      <c r="K137" s="53"/>
      <c r="L137" s="52">
        <v>373.601</v>
      </c>
      <c r="M137" s="53"/>
      <c r="N137" s="52">
        <v>415.25602531851007</v>
      </c>
      <c r="O137" s="53"/>
      <c r="P137" s="52">
        <v>1984.0260545905705</v>
      </c>
      <c r="Q137" s="53"/>
      <c r="R137" s="52">
        <v>1352.4328038692283</v>
      </c>
      <c r="S137" s="53"/>
      <c r="T137" s="52">
        <v>136.96965479214455</v>
      </c>
      <c r="U137" s="51"/>
    </row>
    <row r="138" spans="2:21" x14ac:dyDescent="0.25">
      <c r="B138" s="287"/>
      <c r="C138" s="288"/>
      <c r="D138" s="55">
        <v>2019</v>
      </c>
      <c r="F138" s="54">
        <f>127258/1000</f>
        <v>127.258</v>
      </c>
      <c r="G138" s="51"/>
      <c r="H138" s="52">
        <v>26.486000000000001</v>
      </c>
      <c r="I138" s="53"/>
      <c r="J138" s="52">
        <v>38.941000000000003</v>
      </c>
      <c r="K138" s="53"/>
      <c r="L138" s="52">
        <v>410.69400000000002</v>
      </c>
      <c r="M138" s="53"/>
      <c r="N138" s="52">
        <v>402.52872118059378</v>
      </c>
      <c r="O138" s="53"/>
      <c r="P138" s="52">
        <v>1934.0406252359737</v>
      </c>
      <c r="Q138" s="53"/>
      <c r="R138" s="52">
        <v>1315.4515805962867</v>
      </c>
      <c r="S138" s="53"/>
      <c r="T138" s="52">
        <v>124.72789960408478</v>
      </c>
    </row>
    <row r="139" spans="2:21" x14ac:dyDescent="0.25">
      <c r="B139" s="283" t="s">
        <v>98</v>
      </c>
      <c r="C139" s="285"/>
      <c r="D139" s="49">
        <v>2000</v>
      </c>
      <c r="E139" s="45"/>
      <c r="F139" s="48">
        <v>12.692</v>
      </c>
      <c r="G139" s="45"/>
      <c r="H139" s="46">
        <v>2.3959999999999999</v>
      </c>
      <c r="I139" s="47"/>
      <c r="J139" s="46">
        <v>2.077</v>
      </c>
      <c r="K139" s="47"/>
      <c r="L139" s="46">
        <v>26.706</v>
      </c>
      <c r="M139" s="47"/>
      <c r="N139" s="46">
        <v>275.90884021430821</v>
      </c>
      <c r="O139" s="47"/>
      <c r="P139" s="46">
        <v>1461.5338063439067</v>
      </c>
      <c r="Q139" s="47"/>
      <c r="R139" s="46">
        <v>1686.0062590274435</v>
      </c>
      <c r="S139" s="47"/>
      <c r="T139" s="46">
        <v>131.12540253126639</v>
      </c>
      <c r="U139" s="45"/>
    </row>
    <row r="140" spans="2:21" x14ac:dyDescent="0.25">
      <c r="B140" s="284"/>
      <c r="C140" s="286"/>
      <c r="D140" s="56">
        <v>2005</v>
      </c>
      <c r="E140" s="51"/>
      <c r="F140" s="54">
        <v>12.361000000000001</v>
      </c>
      <c r="G140" s="51"/>
      <c r="H140" s="52">
        <v>2.3679999999999999</v>
      </c>
      <c r="I140" s="53"/>
      <c r="J140" s="52">
        <v>2.3980000000000001</v>
      </c>
      <c r="K140" s="53" t="s">
        <v>71</v>
      </c>
      <c r="L140" s="52">
        <v>24.247</v>
      </c>
      <c r="M140" s="53"/>
      <c r="N140" s="52">
        <v>270.54866111156053</v>
      </c>
      <c r="O140" s="53"/>
      <c r="P140" s="52">
        <v>1412.268581081081</v>
      </c>
      <c r="Q140" s="53"/>
      <c r="R140" s="52">
        <v>1394.600500417014</v>
      </c>
      <c r="S140" s="53" t="s">
        <v>71</v>
      </c>
      <c r="T140" s="52">
        <v>137.92436177671465</v>
      </c>
      <c r="U140" s="51"/>
    </row>
    <row r="141" spans="2:21" x14ac:dyDescent="0.25">
      <c r="B141" s="284"/>
      <c r="C141" s="286"/>
      <c r="D141" s="56">
        <v>2010</v>
      </c>
      <c r="E141" s="51"/>
      <c r="F141" s="54">
        <v>12.226000000000001</v>
      </c>
      <c r="G141" s="51"/>
      <c r="H141" s="52">
        <v>2.456</v>
      </c>
      <c r="I141" s="53"/>
      <c r="J141" s="52">
        <v>2.8759999999999999</v>
      </c>
      <c r="K141" s="53" t="s">
        <v>71</v>
      </c>
      <c r="L141" s="52">
        <v>22.835000000000001</v>
      </c>
      <c r="M141" s="53"/>
      <c r="N141" s="52">
        <v>255.50490757402255</v>
      </c>
      <c r="O141" s="53"/>
      <c r="P141" s="52">
        <v>1271.9067589576548</v>
      </c>
      <c r="Q141" s="53"/>
      <c r="R141" s="52">
        <v>1086.1623783031989</v>
      </c>
      <c r="S141" s="53" t="s">
        <v>71</v>
      </c>
      <c r="T141" s="52">
        <v>136.79890518940223</v>
      </c>
      <c r="U141" s="51"/>
    </row>
    <row r="142" spans="2:21" x14ac:dyDescent="0.25">
      <c r="B142" s="284"/>
      <c r="C142" s="286"/>
      <c r="D142" s="56">
        <v>2015</v>
      </c>
      <c r="E142" s="51"/>
      <c r="F142" s="54">
        <v>12.605</v>
      </c>
      <c r="G142" s="51"/>
      <c r="H142" s="52">
        <v>2.6440000000000001</v>
      </c>
      <c r="I142" s="53"/>
      <c r="J142" s="52">
        <v>3.1920000000000002</v>
      </c>
      <c r="K142" s="53" t="s">
        <v>71</v>
      </c>
      <c r="L142" s="52">
        <v>22.26</v>
      </c>
      <c r="M142" s="53"/>
      <c r="N142" s="52">
        <v>232.60023800079333</v>
      </c>
      <c r="O142" s="53"/>
      <c r="P142" s="52">
        <v>1108.8978819969741</v>
      </c>
      <c r="Q142" s="53"/>
      <c r="R142" s="52">
        <v>918.52318295739337</v>
      </c>
      <c r="S142" s="53" t="s">
        <v>71</v>
      </c>
      <c r="T142" s="52">
        <v>131.71275831087149</v>
      </c>
      <c r="U142" s="51"/>
    </row>
    <row r="143" spans="2:21" x14ac:dyDescent="0.25">
      <c r="B143" s="284"/>
      <c r="C143" s="286"/>
      <c r="D143" s="55">
        <v>2018</v>
      </c>
      <c r="E143" s="51"/>
      <c r="F143" s="54">
        <v>12.9</v>
      </c>
      <c r="G143" s="51"/>
      <c r="H143" s="52">
        <v>2.758</v>
      </c>
      <c r="I143" s="53"/>
      <c r="J143" s="52">
        <v>2.88</v>
      </c>
      <c r="K143" s="53"/>
      <c r="L143" s="52">
        <v>21.792999999999999</v>
      </c>
      <c r="M143" s="53"/>
      <c r="N143" s="52">
        <v>217.13178294573643</v>
      </c>
      <c r="O143" s="53"/>
      <c r="P143" s="52">
        <v>1015.5910079767948</v>
      </c>
      <c r="Q143" s="53"/>
      <c r="R143" s="52">
        <v>972.56944444444446</v>
      </c>
      <c r="S143" s="53"/>
      <c r="T143" s="52">
        <v>128.52750883311154</v>
      </c>
      <c r="U143" s="51"/>
    </row>
    <row r="144" spans="2:21" x14ac:dyDescent="0.25">
      <c r="B144" s="287"/>
      <c r="C144" s="288"/>
      <c r="D144" s="55">
        <v>2019</v>
      </c>
      <c r="F144" s="54">
        <v>12.8</v>
      </c>
      <c r="G144" s="51"/>
      <c r="H144" s="52">
        <v>2.649</v>
      </c>
      <c r="I144" s="53"/>
      <c r="J144" s="52">
        <v>2.6890000000000001</v>
      </c>
      <c r="K144" s="53"/>
      <c r="L144" s="52">
        <v>21.629000000000001</v>
      </c>
      <c r="M144" s="53"/>
      <c r="N144" s="52">
        <v>215.625</v>
      </c>
      <c r="O144" s="53"/>
      <c r="P144" s="52">
        <v>1041.9026047565119</v>
      </c>
      <c r="Q144" s="53"/>
      <c r="R144" s="52">
        <v>1026.4038676087764</v>
      </c>
      <c r="S144" s="53"/>
      <c r="T144" s="52">
        <v>127.60645429747098</v>
      </c>
    </row>
    <row r="145" spans="2:21" x14ac:dyDescent="0.25">
      <c r="B145" s="283" t="s">
        <v>97</v>
      </c>
      <c r="C145" s="285"/>
      <c r="D145" s="49">
        <v>2000</v>
      </c>
      <c r="E145" s="45"/>
      <c r="F145" s="48">
        <v>0.93799999999999994</v>
      </c>
      <c r="G145" s="45"/>
      <c r="H145" s="46">
        <v>0.26</v>
      </c>
      <c r="I145" s="47"/>
      <c r="J145" s="46">
        <v>0.28000000000000003</v>
      </c>
      <c r="K145" s="47"/>
      <c r="L145" s="46">
        <v>3.22</v>
      </c>
      <c r="M145" s="47"/>
      <c r="N145" s="46">
        <v>464.92857142857144</v>
      </c>
      <c r="O145" s="47"/>
      <c r="P145" s="46">
        <v>1677.3192307692307</v>
      </c>
      <c r="Q145" s="47"/>
      <c r="R145" s="46">
        <v>1557.5107142857141</v>
      </c>
      <c r="S145" s="47"/>
      <c r="T145" s="46">
        <v>135.43571428571428</v>
      </c>
      <c r="U145" s="45"/>
    </row>
    <row r="146" spans="2:21" x14ac:dyDescent="0.25">
      <c r="B146" s="284"/>
      <c r="C146" s="286"/>
      <c r="D146" s="56">
        <v>2005</v>
      </c>
      <c r="E146" s="51"/>
      <c r="F146" s="54">
        <v>1.1859999999999999</v>
      </c>
      <c r="G146" s="51"/>
      <c r="H146" s="52">
        <v>0.37</v>
      </c>
      <c r="I146" s="53"/>
      <c r="J146" s="52">
        <v>0.32600000000000001</v>
      </c>
      <c r="K146" s="53"/>
      <c r="L146" s="52">
        <v>5.101</v>
      </c>
      <c r="M146" s="53"/>
      <c r="N146" s="52">
        <v>386.03878583473863</v>
      </c>
      <c r="O146" s="53"/>
      <c r="P146" s="52">
        <v>1237.4108108108107</v>
      </c>
      <c r="Q146" s="53"/>
      <c r="R146" s="52">
        <v>1404.4233128834355</v>
      </c>
      <c r="S146" s="53"/>
      <c r="T146" s="52">
        <v>89.755342089786311</v>
      </c>
      <c r="U146" s="51"/>
    </row>
    <row r="147" spans="2:21" x14ac:dyDescent="0.25">
      <c r="B147" s="284"/>
      <c r="C147" s="286"/>
      <c r="D147" s="56">
        <v>2010</v>
      </c>
      <c r="E147" s="51"/>
      <c r="F147" s="54">
        <v>1.4039999999999999</v>
      </c>
      <c r="G147" s="51"/>
      <c r="H147" s="52">
        <v>0.42199999999999999</v>
      </c>
      <c r="I147" s="53"/>
      <c r="J147" s="52">
        <v>0.374</v>
      </c>
      <c r="K147" s="53"/>
      <c r="L147" s="52">
        <v>5.6020000000000003</v>
      </c>
      <c r="M147" s="53"/>
      <c r="N147" s="52">
        <v>361.74430199430202</v>
      </c>
      <c r="O147" s="53"/>
      <c r="P147" s="52">
        <v>1203.5284360189573</v>
      </c>
      <c r="Q147" s="53"/>
      <c r="R147" s="52">
        <v>1357.9919786096257</v>
      </c>
      <c r="S147" s="53"/>
      <c r="T147" s="52">
        <v>90.662084969653691</v>
      </c>
      <c r="U147" s="51"/>
    </row>
    <row r="148" spans="2:21" x14ac:dyDescent="0.25">
      <c r="B148" s="284"/>
      <c r="C148" s="286"/>
      <c r="D148" s="56">
        <v>2015</v>
      </c>
      <c r="E148" s="51"/>
      <c r="F148" s="54">
        <v>1.6559999999999999</v>
      </c>
      <c r="G148" s="51"/>
      <c r="H148" s="52">
        <v>0.50600000000000001</v>
      </c>
      <c r="I148" s="53"/>
      <c r="J148" s="52">
        <v>0.39700000000000002</v>
      </c>
      <c r="K148" s="53"/>
      <c r="L148" s="52">
        <v>6.7830000000000004</v>
      </c>
      <c r="M148" s="53"/>
      <c r="N148" s="52">
        <v>342.23490338164254</v>
      </c>
      <c r="O148" s="53"/>
      <c r="P148" s="52">
        <v>1120.0415019762845</v>
      </c>
      <c r="Q148" s="53"/>
      <c r="R148" s="52">
        <v>1427.5591939546598</v>
      </c>
      <c r="S148" s="53"/>
      <c r="T148" s="52">
        <v>83.553147574819391</v>
      </c>
      <c r="U148" s="51"/>
    </row>
    <row r="149" spans="2:21" x14ac:dyDescent="0.25">
      <c r="B149" s="284"/>
      <c r="C149" s="286"/>
      <c r="D149" s="56">
        <v>2016</v>
      </c>
      <c r="E149" s="51"/>
      <c r="F149" s="54">
        <v>1.6830000000000001</v>
      </c>
      <c r="G149" s="51"/>
      <c r="H149" s="52">
        <v>0.55000000000000004</v>
      </c>
      <c r="I149" s="53"/>
      <c r="J149" s="52">
        <v>0.40600000000000003</v>
      </c>
      <c r="K149" s="53"/>
      <c r="L149" s="52">
        <v>6.8360000000000003</v>
      </c>
      <c r="M149" s="53"/>
      <c r="N149" s="52">
        <v>342.09566250742716</v>
      </c>
      <c r="O149" s="53"/>
      <c r="P149" s="52">
        <v>1046.8127272727272</v>
      </c>
      <c r="Q149" s="53"/>
      <c r="R149" s="52">
        <v>1418.0960591133003</v>
      </c>
      <c r="S149" s="53"/>
      <c r="T149" s="52">
        <v>84.222791105909877</v>
      </c>
      <c r="U149" s="51"/>
    </row>
    <row r="150" spans="2:21" x14ac:dyDescent="0.25">
      <c r="B150" s="284"/>
      <c r="C150" s="286"/>
      <c r="D150" s="55">
        <v>2018</v>
      </c>
      <c r="E150" s="51"/>
      <c r="F150" s="54" t="s">
        <v>0</v>
      </c>
      <c r="G150" s="51"/>
      <c r="H150" s="52" t="s">
        <v>0</v>
      </c>
      <c r="I150" s="53"/>
      <c r="J150" s="52" t="s">
        <v>0</v>
      </c>
      <c r="K150" s="53"/>
      <c r="L150" s="52" t="s">
        <v>0</v>
      </c>
      <c r="M150" s="53"/>
      <c r="N150" s="52" t="s">
        <v>0</v>
      </c>
      <c r="O150" s="53"/>
      <c r="P150" s="52" t="s">
        <v>0</v>
      </c>
      <c r="Q150" s="53"/>
      <c r="R150" s="52" t="s">
        <v>0</v>
      </c>
      <c r="S150" s="53"/>
      <c r="T150" s="52" t="s">
        <v>0</v>
      </c>
      <c r="U150" s="51"/>
    </row>
    <row r="151" spans="2:21" x14ac:dyDescent="0.25">
      <c r="B151" s="287"/>
      <c r="C151" s="288"/>
      <c r="D151" s="55">
        <v>2019</v>
      </c>
      <c r="F151" s="54" t="s">
        <v>0</v>
      </c>
      <c r="G151" s="51"/>
      <c r="H151" s="52" t="s">
        <v>0</v>
      </c>
      <c r="I151" s="53"/>
      <c r="J151" s="52" t="s">
        <v>0</v>
      </c>
      <c r="K151" s="53"/>
      <c r="L151" s="52" t="s">
        <v>0</v>
      </c>
      <c r="M151" s="53"/>
      <c r="N151" s="52" t="s">
        <v>0</v>
      </c>
      <c r="O151" s="53"/>
      <c r="P151" s="52" t="s">
        <v>0</v>
      </c>
      <c r="Q151" s="53"/>
      <c r="R151" s="52" t="s">
        <v>0</v>
      </c>
      <c r="S151" s="53"/>
      <c r="T151" s="52" t="s">
        <v>0</v>
      </c>
      <c r="U151" s="51"/>
    </row>
    <row r="152" spans="2:21" x14ac:dyDescent="0.25">
      <c r="B152" s="283" t="s">
        <v>96</v>
      </c>
      <c r="C152" s="285"/>
      <c r="D152" s="49">
        <v>2000</v>
      </c>
      <c r="E152" s="45"/>
      <c r="F152" s="48">
        <v>6.819</v>
      </c>
      <c r="G152" s="45"/>
      <c r="H152" s="46">
        <v>1.2370000000000001</v>
      </c>
      <c r="I152" s="47"/>
      <c r="J152" s="46">
        <v>1.4339999999999999</v>
      </c>
      <c r="K152" s="47" t="s">
        <v>7</v>
      </c>
      <c r="L152" s="46">
        <v>10.842000000000001</v>
      </c>
      <c r="M152" s="47"/>
      <c r="N152" s="46">
        <v>349.63528376594809</v>
      </c>
      <c r="O152" s="47"/>
      <c r="P152" s="46">
        <v>1927.3751010509295</v>
      </c>
      <c r="Q152" s="47"/>
      <c r="R152" s="46">
        <v>1662.5962343096235</v>
      </c>
      <c r="S152" s="47" t="s">
        <v>7</v>
      </c>
      <c r="T152" s="46">
        <v>219.90066408411732</v>
      </c>
      <c r="U152" s="45"/>
    </row>
    <row r="153" spans="2:21" x14ac:dyDescent="0.25">
      <c r="B153" s="284"/>
      <c r="C153" s="286"/>
      <c r="D153" s="56">
        <v>2005</v>
      </c>
      <c r="E153" s="51"/>
      <c r="F153" s="54">
        <v>6.6280000000000001</v>
      </c>
      <c r="G153" s="51"/>
      <c r="H153" s="52">
        <v>1.421</v>
      </c>
      <c r="I153" s="53"/>
      <c r="J153" s="52">
        <v>1.2789999999999999</v>
      </c>
      <c r="K153" s="53"/>
      <c r="L153" s="52">
        <v>11.204000000000001</v>
      </c>
      <c r="M153" s="53"/>
      <c r="N153" s="52">
        <v>339.76810500905253</v>
      </c>
      <c r="O153" s="53"/>
      <c r="P153" s="52">
        <v>1584.7874736101337</v>
      </c>
      <c r="Q153" s="53"/>
      <c r="R153" s="52">
        <v>1760.7372947615327</v>
      </c>
      <c r="S153" s="53"/>
      <c r="T153" s="52">
        <v>200.99812566940378</v>
      </c>
      <c r="U153" s="51"/>
    </row>
    <row r="154" spans="2:21" x14ac:dyDescent="0.25">
      <c r="B154" s="284"/>
      <c r="C154" s="286"/>
      <c r="D154" s="56">
        <v>2010</v>
      </c>
      <c r="E154" s="51"/>
      <c r="F154" s="54">
        <v>6.5170000000000003</v>
      </c>
      <c r="G154" s="51"/>
      <c r="H154" s="52">
        <v>1.488</v>
      </c>
      <c r="I154" s="53"/>
      <c r="J154" s="52">
        <v>1.4330000000000001</v>
      </c>
      <c r="K154" s="53"/>
      <c r="L154" s="52">
        <v>10.513999999999999</v>
      </c>
      <c r="M154" s="53"/>
      <c r="N154" s="52">
        <v>325.12628510050632</v>
      </c>
      <c r="O154" s="53"/>
      <c r="P154" s="52">
        <v>1423.9569892473119</v>
      </c>
      <c r="Q154" s="53"/>
      <c r="R154" s="52">
        <v>1478.6099092812281</v>
      </c>
      <c r="S154" s="53"/>
      <c r="T154" s="52">
        <v>201.52634582461482</v>
      </c>
      <c r="U154" s="51"/>
    </row>
    <row r="155" spans="2:21" x14ac:dyDescent="0.25">
      <c r="B155" s="284"/>
      <c r="C155" s="286"/>
      <c r="D155" s="56">
        <v>2015</v>
      </c>
      <c r="E155" s="51"/>
      <c r="F155" s="54">
        <v>6.3239999999999998</v>
      </c>
      <c r="G155" s="51"/>
      <c r="H155" s="52">
        <v>1.419</v>
      </c>
      <c r="I155" s="53"/>
      <c r="J155" s="52">
        <v>1.5740000000000001</v>
      </c>
      <c r="K155" s="53"/>
      <c r="L155" s="52">
        <v>9.2629999999999999</v>
      </c>
      <c r="M155" s="53"/>
      <c r="N155" s="52">
        <v>315.09535104364329</v>
      </c>
      <c r="O155" s="53"/>
      <c r="P155" s="52">
        <v>1404.2727272727273</v>
      </c>
      <c r="Q155" s="53"/>
      <c r="R155" s="52">
        <v>1265.9866581956796</v>
      </c>
      <c r="S155" s="53"/>
      <c r="T155" s="52">
        <v>215.12069523912339</v>
      </c>
      <c r="U155" s="51"/>
    </row>
    <row r="156" spans="2:21" x14ac:dyDescent="0.25">
      <c r="B156" s="284"/>
      <c r="C156" s="286"/>
      <c r="D156" s="55">
        <v>2018</v>
      </c>
      <c r="E156" s="51"/>
      <c r="F156" s="54">
        <v>6.4</v>
      </c>
      <c r="G156" s="51"/>
      <c r="H156" s="52">
        <v>1.361</v>
      </c>
      <c r="I156" s="53"/>
      <c r="J156" s="52">
        <v>1.65</v>
      </c>
      <c r="K156" s="53"/>
      <c r="L156" s="52">
        <v>8.3919999999999995</v>
      </c>
      <c r="M156" s="53"/>
      <c r="N156" s="52">
        <v>301.25</v>
      </c>
      <c r="O156" s="53"/>
      <c r="P156" s="52">
        <v>1416.6054371785451</v>
      </c>
      <c r="Q156" s="53"/>
      <c r="R156" s="52">
        <v>1168.4848484848485</v>
      </c>
      <c r="S156" s="53"/>
      <c r="T156" s="52">
        <v>229.74261201143949</v>
      </c>
      <c r="U156" s="51"/>
    </row>
    <row r="157" spans="2:21" x14ac:dyDescent="0.25">
      <c r="B157" s="287"/>
      <c r="C157" s="288"/>
      <c r="D157" s="55">
        <v>2019</v>
      </c>
      <c r="F157" s="54">
        <v>6.3</v>
      </c>
      <c r="G157" s="51"/>
      <c r="H157" s="52">
        <v>1.3640000000000001</v>
      </c>
      <c r="I157" s="53"/>
      <c r="J157" s="52">
        <v>1.613</v>
      </c>
      <c r="K157" s="53"/>
      <c r="L157" s="52">
        <v>8.4019999999999992</v>
      </c>
      <c r="M157" s="53"/>
      <c r="N157" s="52">
        <v>302.69841269841271</v>
      </c>
      <c r="O157" s="53"/>
      <c r="P157" s="52">
        <v>1398.0938416422287</v>
      </c>
      <c r="Q157" s="53"/>
      <c r="R157" s="52">
        <v>1182.2690638561687</v>
      </c>
      <c r="S157" s="53"/>
      <c r="T157" s="52">
        <v>226.96976910259465</v>
      </c>
      <c r="U157" s="51"/>
    </row>
    <row r="158" spans="2:21" x14ac:dyDescent="0.25">
      <c r="B158" s="283" t="s">
        <v>95</v>
      </c>
      <c r="C158" s="285"/>
      <c r="D158" s="49">
        <v>2000</v>
      </c>
      <c r="E158" s="45"/>
      <c r="F158" s="48">
        <v>1.024</v>
      </c>
      <c r="G158" s="45" t="s">
        <v>71</v>
      </c>
      <c r="H158" s="46">
        <v>0.157</v>
      </c>
      <c r="I158" s="47" t="s">
        <v>71</v>
      </c>
      <c r="J158" s="46">
        <v>0.75</v>
      </c>
      <c r="K158" s="47" t="s">
        <v>7</v>
      </c>
      <c r="L158" s="46">
        <v>1.4730000000000001</v>
      </c>
      <c r="M158" s="47" t="s">
        <v>28</v>
      </c>
      <c r="N158" s="46">
        <v>387.37109375</v>
      </c>
      <c r="O158" s="47" t="s">
        <v>71</v>
      </c>
      <c r="P158" s="46">
        <v>2526.5477707006371</v>
      </c>
      <c r="Q158" s="47" t="s">
        <v>71</v>
      </c>
      <c r="R158" s="46">
        <v>528.89066666666668</v>
      </c>
      <c r="S158" s="47" t="s">
        <v>7</v>
      </c>
      <c r="T158" s="46">
        <v>270.98099117447384</v>
      </c>
      <c r="U158" s="45" t="s">
        <v>28</v>
      </c>
    </row>
    <row r="159" spans="2:21" x14ac:dyDescent="0.25">
      <c r="B159" s="284"/>
      <c r="C159" s="286"/>
      <c r="D159" s="56">
        <v>2005</v>
      </c>
      <c r="E159" s="51"/>
      <c r="F159" s="54">
        <v>1.407</v>
      </c>
      <c r="G159" s="51" t="s">
        <v>71</v>
      </c>
      <c r="H159" s="52">
        <v>0.19500000000000001</v>
      </c>
      <c r="I159" s="53" t="s">
        <v>71</v>
      </c>
      <c r="J159" s="52">
        <v>0.49299999999999999</v>
      </c>
      <c r="K159" s="53" t="s">
        <v>4</v>
      </c>
      <c r="L159" s="52">
        <v>2.2210000000000001</v>
      </c>
      <c r="M159" s="53"/>
      <c r="N159" s="52">
        <v>289.11656005685853</v>
      </c>
      <c r="O159" s="53" t="s">
        <v>71</v>
      </c>
      <c r="P159" s="52">
        <v>2086.0871794871791</v>
      </c>
      <c r="Q159" s="53" t="s">
        <v>71</v>
      </c>
      <c r="R159" s="52">
        <v>828.72819472616629</v>
      </c>
      <c r="S159" s="53" t="s">
        <v>4</v>
      </c>
      <c r="T159" s="52">
        <v>183.15488518685274</v>
      </c>
      <c r="U159" s="51"/>
    </row>
    <row r="160" spans="2:21" x14ac:dyDescent="0.25">
      <c r="B160" s="284"/>
      <c r="C160" s="286"/>
      <c r="D160" s="56">
        <v>2010</v>
      </c>
      <c r="E160" s="51"/>
      <c r="F160" s="54">
        <v>1.2789999999999999</v>
      </c>
      <c r="G160" s="51"/>
      <c r="H160" s="52">
        <v>0.184</v>
      </c>
      <c r="I160" s="53"/>
      <c r="J160" s="52">
        <v>0.30099999999999999</v>
      </c>
      <c r="K160" s="53"/>
      <c r="L160" s="52">
        <v>2.6859999999999999</v>
      </c>
      <c r="M160" s="53"/>
      <c r="N160" s="52">
        <v>325.34010946051603</v>
      </c>
      <c r="O160" s="53"/>
      <c r="P160" s="52">
        <v>2261.467391304348</v>
      </c>
      <c r="Q160" s="53"/>
      <c r="R160" s="52">
        <v>1382.4252491694353</v>
      </c>
      <c r="S160" s="53"/>
      <c r="T160" s="52">
        <v>154.91809381980642</v>
      </c>
      <c r="U160" s="51"/>
    </row>
    <row r="161" spans="2:23" x14ac:dyDescent="0.25">
      <c r="B161" s="284"/>
      <c r="C161" s="286"/>
      <c r="D161" s="56">
        <v>2015</v>
      </c>
      <c r="E161" s="51"/>
      <c r="F161" s="54">
        <v>1.6359999999999999</v>
      </c>
      <c r="G161" s="51"/>
      <c r="H161" s="52">
        <v>0.20599999999999999</v>
      </c>
      <c r="I161" s="53"/>
      <c r="J161" s="52">
        <v>0.55800000000000005</v>
      </c>
      <c r="K161" s="53"/>
      <c r="L161" s="52">
        <v>3.431</v>
      </c>
      <c r="M161" s="53"/>
      <c r="N161" s="52">
        <v>261.37897310513449</v>
      </c>
      <c r="O161" s="53"/>
      <c r="P161" s="52">
        <v>2075.8058252427186</v>
      </c>
      <c r="Q161" s="53"/>
      <c r="R161" s="52">
        <v>766.3369175627239</v>
      </c>
      <c r="S161" s="53"/>
      <c r="T161" s="52">
        <v>124.63305158845817</v>
      </c>
      <c r="U161" s="51"/>
    </row>
    <row r="162" spans="2:23" x14ac:dyDescent="0.25">
      <c r="B162" s="284"/>
      <c r="C162" s="286"/>
      <c r="D162" s="56">
        <v>2016</v>
      </c>
      <c r="E162" s="51"/>
      <c r="F162" s="54">
        <v>1.7430000000000001</v>
      </c>
      <c r="G162" s="51"/>
      <c r="H162" s="52">
        <v>0.214</v>
      </c>
      <c r="I162" s="53"/>
      <c r="J162" s="52">
        <v>0.60499999999999998</v>
      </c>
      <c r="K162" s="53"/>
      <c r="L162" s="52">
        <v>3.6989999999999998</v>
      </c>
      <c r="M162" s="53"/>
      <c r="N162" s="52">
        <v>246.3350545037292</v>
      </c>
      <c r="O162" s="53"/>
      <c r="P162" s="52">
        <v>2006.3644859813085</v>
      </c>
      <c r="Q162" s="53"/>
      <c r="R162" s="52">
        <v>709.68925619834715</v>
      </c>
      <c r="S162" s="53"/>
      <c r="T162" s="52">
        <v>116.07515544741823</v>
      </c>
      <c r="U162" s="51"/>
    </row>
    <row r="163" spans="2:23" x14ac:dyDescent="0.25">
      <c r="B163" s="283" t="s">
        <v>94</v>
      </c>
      <c r="C163" s="285"/>
      <c r="D163" s="49">
        <v>2000</v>
      </c>
      <c r="E163" s="45"/>
      <c r="F163" s="48">
        <v>160.86099999999999</v>
      </c>
      <c r="G163" s="45"/>
      <c r="H163" s="46">
        <v>9.9619999999999997</v>
      </c>
      <c r="I163" s="47"/>
      <c r="J163" s="46" t="s">
        <v>0</v>
      </c>
      <c r="K163" s="47"/>
      <c r="L163" s="46">
        <v>220.65299999999999</v>
      </c>
      <c r="M163" s="47" t="s">
        <v>18</v>
      </c>
      <c r="N163" s="46">
        <v>632.34514891738831</v>
      </c>
      <c r="O163" s="47"/>
      <c r="P163" s="46">
        <v>10210.768219233085</v>
      </c>
      <c r="Q163" s="47"/>
      <c r="R163" s="46" t="s">
        <v>0</v>
      </c>
      <c r="S163" s="47"/>
      <c r="T163" s="46">
        <v>460.99383647627724</v>
      </c>
      <c r="U163" s="45" t="s">
        <v>18</v>
      </c>
    </row>
    <row r="164" spans="2:23" x14ac:dyDescent="0.25">
      <c r="B164" s="284"/>
      <c r="C164" s="286"/>
      <c r="D164" s="56">
        <v>2005</v>
      </c>
      <c r="E164" s="51"/>
      <c r="F164" s="54">
        <v>187.11500000000001</v>
      </c>
      <c r="G164" s="51"/>
      <c r="H164" s="52">
        <v>9.9570000000000007</v>
      </c>
      <c r="I164" s="53"/>
      <c r="J164" s="52" t="s">
        <v>0</v>
      </c>
      <c r="K164" s="53"/>
      <c r="L164" s="52">
        <v>233.76900000000001</v>
      </c>
      <c r="M164" s="53" t="s">
        <v>18</v>
      </c>
      <c r="N164" s="52">
        <v>579.70888491034918</v>
      </c>
      <c r="O164" s="53"/>
      <c r="P164" s="52">
        <v>10894.067289344179</v>
      </c>
      <c r="Q164" s="53"/>
      <c r="R164" s="52" t="s">
        <v>0</v>
      </c>
      <c r="S164" s="53"/>
      <c r="T164" s="52">
        <v>464.01459560506311</v>
      </c>
      <c r="U164" s="51" t="s">
        <v>18</v>
      </c>
    </row>
    <row r="165" spans="2:23" x14ac:dyDescent="0.25">
      <c r="B165" s="284"/>
      <c r="C165" s="286"/>
      <c r="D165" s="56">
        <v>2010</v>
      </c>
      <c r="E165" s="51"/>
      <c r="F165" s="54">
        <v>228.02799999999999</v>
      </c>
      <c r="G165" s="51"/>
      <c r="H165" s="52">
        <v>13.225</v>
      </c>
      <c r="I165" s="53"/>
      <c r="J165" s="52" t="s">
        <v>0</v>
      </c>
      <c r="K165" s="53"/>
      <c r="L165" s="52">
        <v>275.17099999999999</v>
      </c>
      <c r="M165" s="53" t="s">
        <v>18</v>
      </c>
      <c r="N165" s="52">
        <v>514.49357535039564</v>
      </c>
      <c r="O165" s="53"/>
      <c r="P165" s="52">
        <v>8870.9974291115323</v>
      </c>
      <c r="Q165" s="53"/>
      <c r="R165" s="52" t="s">
        <v>0</v>
      </c>
      <c r="S165" s="53"/>
      <c r="T165" s="52">
        <v>426.34921921278044</v>
      </c>
      <c r="U165" s="51" t="s">
        <v>18</v>
      </c>
    </row>
    <row r="166" spans="2:23" x14ac:dyDescent="0.25">
      <c r="B166" s="284"/>
      <c r="C166" s="286"/>
      <c r="D166" s="56">
        <v>2015</v>
      </c>
      <c r="E166" s="51"/>
      <c r="F166" s="54">
        <v>283.41399999999999</v>
      </c>
      <c r="G166" s="51"/>
      <c r="H166" s="52">
        <v>15.914999999999999</v>
      </c>
      <c r="I166" s="53"/>
      <c r="J166" s="52" t="s">
        <v>0</v>
      </c>
      <c r="K166" s="53"/>
      <c r="L166" s="52">
        <v>335.959</v>
      </c>
      <c r="M166" s="53" t="s">
        <v>18</v>
      </c>
      <c r="N166" s="52">
        <v>444.1945316745115</v>
      </c>
      <c r="O166" s="53"/>
      <c r="P166" s="52">
        <v>7910.2072887213317</v>
      </c>
      <c r="Q166" s="53"/>
      <c r="R166" s="52" t="s">
        <v>0</v>
      </c>
      <c r="S166" s="53"/>
      <c r="T166" s="52">
        <v>374.72116835685307</v>
      </c>
      <c r="U166" s="51" t="s">
        <v>18</v>
      </c>
    </row>
    <row r="167" spans="2:23" x14ac:dyDescent="0.25">
      <c r="B167" s="284"/>
      <c r="C167" s="286"/>
      <c r="D167" s="55">
        <v>2018</v>
      </c>
      <c r="E167" s="51"/>
      <c r="F167" s="54">
        <f>305985/1000</f>
        <v>305.98500000000001</v>
      </c>
      <c r="G167" s="51"/>
      <c r="H167" s="52">
        <v>15.087</v>
      </c>
      <c r="I167" s="53"/>
      <c r="J167" s="52" t="s">
        <v>0</v>
      </c>
      <c r="K167" s="53"/>
      <c r="L167" s="52">
        <v>360.02699999999999</v>
      </c>
      <c r="M167" s="53" t="s">
        <v>18</v>
      </c>
      <c r="N167" s="52">
        <v>412.40910502148796</v>
      </c>
      <c r="O167" s="53"/>
      <c r="P167" s="52">
        <v>8364.2208523894751</v>
      </c>
      <c r="Q167" s="53"/>
      <c r="R167" s="52" t="s">
        <v>0</v>
      </c>
      <c r="S167" s="53"/>
      <c r="T167" s="52">
        <v>350.5</v>
      </c>
      <c r="U167" s="51" t="s">
        <v>18</v>
      </c>
    </row>
    <row r="168" spans="2:23" x14ac:dyDescent="0.25">
      <c r="B168" s="287"/>
      <c r="C168" s="288"/>
      <c r="D168" s="55">
        <v>2019</v>
      </c>
      <c r="F168" s="54">
        <f>309414/1000</f>
        <v>309.41399999999999</v>
      </c>
      <c r="G168" s="51"/>
      <c r="H168" s="52">
        <v>16.87</v>
      </c>
      <c r="I168" s="53"/>
      <c r="J168" s="52" t="s">
        <v>0</v>
      </c>
      <c r="K168" s="53"/>
      <c r="L168" s="52">
        <v>360.21</v>
      </c>
      <c r="M168" s="53" t="s">
        <v>18</v>
      </c>
      <c r="N168" s="52">
        <v>412.31489202169263</v>
      </c>
      <c r="O168" s="53"/>
      <c r="P168" s="52">
        <v>7562.2999407231764</v>
      </c>
      <c r="Q168" s="53"/>
      <c r="R168" s="52" t="s">
        <v>0</v>
      </c>
      <c r="S168" s="53"/>
      <c r="T168" s="52">
        <v>354.1712</v>
      </c>
      <c r="U168" s="51" t="s">
        <v>18</v>
      </c>
    </row>
    <row r="169" spans="2:23" x14ac:dyDescent="0.25">
      <c r="B169" s="283" t="s">
        <v>93</v>
      </c>
      <c r="C169" s="285"/>
      <c r="D169" s="49">
        <v>2000</v>
      </c>
      <c r="E169" s="45"/>
      <c r="F169" s="48">
        <v>266.86900000000003</v>
      </c>
      <c r="G169" s="45"/>
      <c r="H169" s="46">
        <v>61.462000000000003</v>
      </c>
      <c r="I169" s="47"/>
      <c r="J169" s="46">
        <v>47.906999999999996</v>
      </c>
      <c r="K169" s="47"/>
      <c r="L169" s="46">
        <v>821</v>
      </c>
      <c r="M169" s="47"/>
      <c r="N169" s="46">
        <v>305.34740640538985</v>
      </c>
      <c r="O169" s="47"/>
      <c r="P169" s="46">
        <v>1325.823386808109</v>
      </c>
      <c r="Q169" s="47"/>
      <c r="R169" s="46">
        <v>1700.95720875864</v>
      </c>
      <c r="S169" s="47"/>
      <c r="T169" s="46">
        <v>99.25427161997564</v>
      </c>
      <c r="U169" s="45"/>
    </row>
    <row r="170" spans="2:23" x14ac:dyDescent="0.25">
      <c r="B170" s="284"/>
      <c r="C170" s="286"/>
      <c r="D170" s="56">
        <v>2005</v>
      </c>
      <c r="E170" s="51"/>
      <c r="F170" s="54">
        <v>280.012</v>
      </c>
      <c r="G170" s="51"/>
      <c r="H170" s="52">
        <v>63.62</v>
      </c>
      <c r="I170" s="53"/>
      <c r="J170" s="52">
        <v>48.058</v>
      </c>
      <c r="K170" s="53"/>
      <c r="L170" s="52">
        <v>878</v>
      </c>
      <c r="M170" s="53"/>
      <c r="N170" s="52">
        <v>291.67047840806822</v>
      </c>
      <c r="O170" s="53"/>
      <c r="P170" s="52">
        <v>1283.7352090537568</v>
      </c>
      <c r="Q170" s="53"/>
      <c r="R170" s="52">
        <v>1699.4305630696242</v>
      </c>
      <c r="S170" s="53"/>
      <c r="T170" s="52">
        <v>93.019628701594527</v>
      </c>
      <c r="U170" s="51"/>
    </row>
    <row r="171" spans="2:23" x14ac:dyDescent="0.25">
      <c r="B171" s="284"/>
      <c r="C171" s="286"/>
      <c r="D171" s="56">
        <v>2010</v>
      </c>
      <c r="E171" s="51"/>
      <c r="F171" s="54">
        <v>303.64499999999998</v>
      </c>
      <c r="G171" s="51"/>
      <c r="H171" s="52">
        <v>66.427000000000007</v>
      </c>
      <c r="I171" s="53"/>
      <c r="J171" s="52">
        <v>50.603999999999999</v>
      </c>
      <c r="K171" s="53"/>
      <c r="L171" s="52">
        <v>943</v>
      </c>
      <c r="M171" s="53"/>
      <c r="N171" s="52">
        <v>266.41237300136675</v>
      </c>
      <c r="O171" s="53"/>
      <c r="P171" s="52">
        <v>1217.7997651557348</v>
      </c>
      <c r="Q171" s="53"/>
      <c r="R171" s="52">
        <v>1598.5847956683267</v>
      </c>
      <c r="S171" s="53"/>
      <c r="T171" s="52">
        <v>85.784501590668086</v>
      </c>
      <c r="U171" s="51"/>
    </row>
    <row r="172" spans="2:23" x14ac:dyDescent="0.25">
      <c r="B172" s="284"/>
      <c r="C172" s="286"/>
      <c r="D172" s="56">
        <v>2015</v>
      </c>
      <c r="E172" s="51"/>
      <c r="F172" s="54">
        <v>338.12900000000002</v>
      </c>
      <c r="G172" s="51"/>
      <c r="H172" s="52">
        <v>69.977000000000004</v>
      </c>
      <c r="I172" s="53"/>
      <c r="J172" s="52">
        <v>52.567999999999998</v>
      </c>
      <c r="K172" s="53"/>
      <c r="L172" s="52">
        <v>1033</v>
      </c>
      <c r="M172" s="53"/>
      <c r="N172" s="52">
        <v>241.64679456657075</v>
      </c>
      <c r="O172" s="53"/>
      <c r="P172" s="52">
        <v>1167.6377809851808</v>
      </c>
      <c r="Q172" s="53"/>
      <c r="R172" s="52">
        <v>1554.3256163445444</v>
      </c>
      <c r="S172" s="53"/>
      <c r="T172" s="52">
        <v>79.097569215876092</v>
      </c>
      <c r="U172" s="51"/>
    </row>
    <row r="173" spans="2:23" x14ac:dyDescent="0.25">
      <c r="B173" s="284"/>
      <c r="C173" s="286"/>
      <c r="D173" s="55">
        <v>2018</v>
      </c>
      <c r="E173" s="51"/>
      <c r="F173" s="54">
        <f>357401/1000</f>
        <v>357.40100000000001</v>
      </c>
      <c r="G173" s="51"/>
      <c r="H173" s="52">
        <v>71.093000000000004</v>
      </c>
      <c r="I173" s="53"/>
      <c r="J173" s="52">
        <v>54.493000000000002</v>
      </c>
      <c r="K173" s="53"/>
      <c r="L173" s="52">
        <v>1145</v>
      </c>
      <c r="M173" s="53"/>
      <c r="N173" s="52">
        <v>232.57909183242353</v>
      </c>
      <c r="O173" s="53"/>
      <c r="P173" s="52">
        <v>1169.2290380206209</v>
      </c>
      <c r="Q173" s="53"/>
      <c r="R173" s="52">
        <v>1525.4069330005689</v>
      </c>
      <c r="S173" s="53"/>
      <c r="T173" s="52">
        <v>72.597379912663754</v>
      </c>
      <c r="U173" s="51"/>
      <c r="V173" s="70"/>
      <c r="W173" s="51"/>
    </row>
    <row r="174" spans="2:23" x14ac:dyDescent="0.25">
      <c r="B174" s="287"/>
      <c r="C174" s="288"/>
      <c r="D174" s="55">
        <v>2019</v>
      </c>
      <c r="F174" s="54">
        <f>365100/1000</f>
        <v>365.1</v>
      </c>
      <c r="G174" s="51"/>
      <c r="H174" s="52">
        <v>71.040000000000006</v>
      </c>
      <c r="I174" s="53"/>
      <c r="J174" s="52">
        <v>55.414999999999999</v>
      </c>
      <c r="K174" s="53"/>
      <c r="L174" s="52">
        <v>1159</v>
      </c>
      <c r="M174" s="53"/>
      <c r="N174" s="52">
        <v>228.75102711585865</v>
      </c>
      <c r="O174" s="53"/>
      <c r="P174" s="52">
        <v>1175.6334459459458</v>
      </c>
      <c r="Q174" s="53"/>
      <c r="R174" s="52">
        <v>1507.1190110980781</v>
      </c>
      <c r="S174" s="53"/>
      <c r="T174" s="52">
        <v>72.059534081104403</v>
      </c>
      <c r="U174" s="51"/>
    </row>
    <row r="175" spans="2:23" x14ac:dyDescent="0.25">
      <c r="B175" s="283" t="s">
        <v>91</v>
      </c>
      <c r="C175" s="285"/>
      <c r="D175" s="49">
        <v>2000</v>
      </c>
      <c r="E175" s="45"/>
      <c r="F175" s="48">
        <v>15.18</v>
      </c>
      <c r="G175" s="45"/>
      <c r="H175" s="46">
        <v>3.6080000000000001</v>
      </c>
      <c r="I175" s="47"/>
      <c r="J175" s="46" t="s">
        <v>0</v>
      </c>
      <c r="K175" s="47"/>
      <c r="L175" s="46" t="s">
        <v>0</v>
      </c>
      <c r="M175" s="47"/>
      <c r="N175" s="46">
        <v>296.40098814229253</v>
      </c>
      <c r="O175" s="47"/>
      <c r="P175" s="46">
        <v>1247.0529379157429</v>
      </c>
      <c r="Q175" s="47"/>
      <c r="R175" s="46" t="s">
        <v>0</v>
      </c>
      <c r="S175" s="47"/>
      <c r="T175" s="46" t="s">
        <v>0</v>
      </c>
      <c r="U175" s="45"/>
    </row>
    <row r="176" spans="2:23" x14ac:dyDescent="0.25">
      <c r="B176" s="284"/>
      <c r="C176" s="286"/>
      <c r="D176" s="56">
        <v>2005</v>
      </c>
      <c r="E176" s="51"/>
      <c r="F176" s="54">
        <v>16.734000000000002</v>
      </c>
      <c r="G176" s="51"/>
      <c r="H176" s="52">
        <v>3.8940000000000001</v>
      </c>
      <c r="I176" s="53"/>
      <c r="J176" s="52">
        <v>2.9449999999999998</v>
      </c>
      <c r="K176" s="53" t="s">
        <v>7</v>
      </c>
      <c r="L176" s="52">
        <v>63.063000000000002</v>
      </c>
      <c r="M176" s="53"/>
      <c r="N176" s="52">
        <v>276.82347316839963</v>
      </c>
      <c r="O176" s="53"/>
      <c r="P176" s="52">
        <v>1189.6158192090395</v>
      </c>
      <c r="Q176" s="53"/>
      <c r="R176" s="52">
        <v>1572.9589134125636</v>
      </c>
      <c r="S176" s="53" t="s">
        <v>7</v>
      </c>
      <c r="T176" s="52">
        <v>73.456131170416882</v>
      </c>
      <c r="U176" s="51"/>
    </row>
    <row r="177" spans="2:21" x14ac:dyDescent="0.25">
      <c r="B177" s="284"/>
      <c r="C177" s="286"/>
      <c r="D177" s="56">
        <v>2010</v>
      </c>
      <c r="E177" s="51"/>
      <c r="F177" s="54">
        <v>20.114000000000001</v>
      </c>
      <c r="G177" s="51"/>
      <c r="H177" s="52">
        <v>4.2930000000000001</v>
      </c>
      <c r="I177" s="53"/>
      <c r="J177" s="52">
        <v>3.12</v>
      </c>
      <c r="K177" s="53"/>
      <c r="L177" s="52">
        <v>78.856999999999999</v>
      </c>
      <c r="M177" s="53"/>
      <c r="N177" s="52">
        <v>242.90931689370586</v>
      </c>
      <c r="O177" s="53"/>
      <c r="P177" s="52">
        <v>1138.1034241788957</v>
      </c>
      <c r="Q177" s="53"/>
      <c r="R177" s="52">
        <v>1565.9865384615382</v>
      </c>
      <c r="S177" s="53"/>
      <c r="T177" s="52">
        <v>61.958710070126934</v>
      </c>
      <c r="U177" s="51"/>
    </row>
    <row r="178" spans="2:21" x14ac:dyDescent="0.25">
      <c r="B178" s="284"/>
      <c r="C178" s="286"/>
      <c r="D178" s="56">
        <v>2015</v>
      </c>
      <c r="E178" s="51"/>
      <c r="F178" s="54">
        <v>22.847999999999999</v>
      </c>
      <c r="G178" s="51"/>
      <c r="H178" s="52">
        <v>4.4340000000000002</v>
      </c>
      <c r="I178" s="53"/>
      <c r="J178" s="52">
        <v>3.863</v>
      </c>
      <c r="K178" s="53"/>
      <c r="L178" s="52">
        <v>89.965999999999994</v>
      </c>
      <c r="M178" s="53"/>
      <c r="N178" s="52">
        <v>227.58385854341739</v>
      </c>
      <c r="O178" s="53"/>
      <c r="P178" s="52">
        <v>1172.7189896256202</v>
      </c>
      <c r="Q178" s="53"/>
      <c r="R178" s="52">
        <v>1346.0616101475539</v>
      </c>
      <c r="S178" s="53"/>
      <c r="T178" s="52">
        <v>57.797790276326616</v>
      </c>
      <c r="U178" s="51"/>
    </row>
    <row r="179" spans="2:21" x14ac:dyDescent="0.25">
      <c r="B179" s="284"/>
      <c r="C179" s="286"/>
      <c r="D179" s="55">
        <v>2018</v>
      </c>
      <c r="E179" s="51"/>
      <c r="F179" s="54">
        <f>25804/1000</f>
        <v>25.803999999999998</v>
      </c>
      <c r="G179" s="51"/>
      <c r="H179" s="52">
        <v>4.7759999999999998</v>
      </c>
      <c r="I179" s="70"/>
      <c r="J179" s="52">
        <v>4.4160000000000004</v>
      </c>
      <c r="K179" s="70"/>
      <c r="L179" s="52">
        <v>94.096000000000004</v>
      </c>
      <c r="M179" s="51"/>
      <c r="N179" s="69">
        <v>206.86715237947607</v>
      </c>
      <c r="O179" s="51"/>
      <c r="P179" s="69">
        <v>1117.671691792295</v>
      </c>
      <c r="Q179" s="51"/>
      <c r="R179" s="69">
        <v>1208.7862318840578</v>
      </c>
      <c r="S179" s="51"/>
      <c r="T179" s="69">
        <v>56.72929773847985</v>
      </c>
      <c r="U179" s="51"/>
    </row>
    <row r="180" spans="2:21" x14ac:dyDescent="0.25">
      <c r="B180" s="287"/>
      <c r="C180" s="288"/>
      <c r="D180" s="55">
        <v>2019</v>
      </c>
      <c r="F180" s="54">
        <f>26572/1000</f>
        <v>26.571999999999999</v>
      </c>
      <c r="H180" s="71">
        <v>4.8449999999999998</v>
      </c>
      <c r="I180" s="70"/>
      <c r="J180" s="71">
        <v>4.5910000000000002</v>
      </c>
      <c r="K180" s="70"/>
      <c r="L180" s="52">
        <v>95.623999999999995</v>
      </c>
      <c r="M180" s="33"/>
      <c r="N180" s="69">
        <v>202.4311305133223</v>
      </c>
      <c r="P180" s="69">
        <v>1110.216718266254</v>
      </c>
      <c r="R180" s="69">
        <v>1171.6401655412765</v>
      </c>
      <c r="T180" s="69">
        <v>56.251568643855101</v>
      </c>
    </row>
    <row r="181" spans="2:21" s="57" customFormat="1" x14ac:dyDescent="0.25">
      <c r="B181" s="289" t="s">
        <v>90</v>
      </c>
      <c r="C181" s="285"/>
      <c r="D181" s="68">
        <v>2000</v>
      </c>
      <c r="E181" s="45" t="s">
        <v>89</v>
      </c>
      <c r="F181" s="67">
        <v>85.031000000000006</v>
      </c>
      <c r="G181" s="64"/>
      <c r="H181" s="65">
        <v>11.757999999999999</v>
      </c>
      <c r="I181" s="66"/>
      <c r="J181" s="65">
        <v>22.161000000000001</v>
      </c>
      <c r="K181" s="66"/>
      <c r="L181" s="65">
        <v>189.63200000000001</v>
      </c>
      <c r="M181" s="66"/>
      <c r="N181" s="65">
        <v>453.369888628853</v>
      </c>
      <c r="O181" s="66"/>
      <c r="P181" s="65">
        <v>3278.6609117196808</v>
      </c>
      <c r="Q181" s="66"/>
      <c r="R181" s="65">
        <v>1739.5647759577637</v>
      </c>
      <c r="S181" s="66"/>
      <c r="T181" s="65">
        <v>203.29108483800204</v>
      </c>
      <c r="U181" s="64"/>
    </row>
    <row r="182" spans="2:21" s="57" customFormat="1" x14ac:dyDescent="0.25">
      <c r="B182" s="290"/>
      <c r="C182" s="286"/>
      <c r="D182" s="63">
        <v>2005</v>
      </c>
      <c r="E182" s="51" t="s">
        <v>19</v>
      </c>
      <c r="F182" s="61">
        <v>81.599999999999994</v>
      </c>
      <c r="G182" s="58"/>
      <c r="H182" s="59">
        <v>12.247999999999999</v>
      </c>
      <c r="I182" s="60"/>
      <c r="J182" s="59">
        <v>22.091000000000001</v>
      </c>
      <c r="K182" s="60"/>
      <c r="L182" s="59">
        <v>194.20500000000001</v>
      </c>
      <c r="M182" s="60"/>
      <c r="N182" s="59">
        <v>470.13071078431375</v>
      </c>
      <c r="O182" s="60"/>
      <c r="P182" s="59">
        <v>3132.1575767472241</v>
      </c>
      <c r="Q182" s="60"/>
      <c r="R182" s="59">
        <v>1736.5744420804851</v>
      </c>
      <c r="S182" s="60"/>
      <c r="T182" s="59">
        <v>197.53696351793207</v>
      </c>
      <c r="U182" s="58"/>
    </row>
    <row r="183" spans="2:21" s="57" customFormat="1" x14ac:dyDescent="0.25">
      <c r="B183" s="290"/>
      <c r="C183" s="286"/>
      <c r="D183" s="63">
        <v>2010</v>
      </c>
      <c r="E183" s="51" t="s">
        <v>19</v>
      </c>
      <c r="F183" s="61">
        <v>83.200999999999993</v>
      </c>
      <c r="G183" s="58"/>
      <c r="H183" s="59">
        <v>12.548999999999999</v>
      </c>
      <c r="I183" s="60"/>
      <c r="J183" s="59">
        <v>25.202999999999999</v>
      </c>
      <c r="K183" s="60"/>
      <c r="L183" s="59">
        <v>200.76900000000001</v>
      </c>
      <c r="M183" s="60"/>
      <c r="N183" s="59">
        <v>460.61227629475616</v>
      </c>
      <c r="O183" s="60"/>
      <c r="P183" s="59">
        <v>3053.9008685951076</v>
      </c>
      <c r="Q183" s="60"/>
      <c r="R183" s="59">
        <v>1520.5888981470462</v>
      </c>
      <c r="S183" s="60"/>
      <c r="T183" s="59">
        <v>190.88306461654938</v>
      </c>
      <c r="U183" s="58"/>
    </row>
    <row r="184" spans="2:21" s="57" customFormat="1" x14ac:dyDescent="0.25">
      <c r="B184" s="290"/>
      <c r="C184" s="286"/>
      <c r="D184" s="63">
        <v>2015</v>
      </c>
      <c r="E184" s="51" t="s">
        <v>19</v>
      </c>
      <c r="F184" s="61">
        <v>88.436999999999998</v>
      </c>
      <c r="G184" s="58"/>
      <c r="H184" s="59">
        <v>12.603</v>
      </c>
      <c r="I184" s="60"/>
      <c r="J184" s="59">
        <v>28.120999999999999</v>
      </c>
      <c r="K184" s="60"/>
      <c r="L184" s="59">
        <v>197.381</v>
      </c>
      <c r="M184" s="60"/>
      <c r="N184" s="59">
        <v>432.68344697355184</v>
      </c>
      <c r="O184" s="60"/>
      <c r="P184" s="59">
        <v>3036.1997936999128</v>
      </c>
      <c r="Q184" s="60"/>
      <c r="R184" s="59">
        <v>1360.7348956296007</v>
      </c>
      <c r="S184" s="60"/>
      <c r="T184" s="59">
        <v>193.86478941742115</v>
      </c>
      <c r="U184" s="58"/>
    </row>
    <row r="185" spans="2:21" s="57" customFormat="1" x14ac:dyDescent="0.25">
      <c r="B185" s="290"/>
      <c r="C185" s="286"/>
      <c r="D185" s="63">
        <v>2016</v>
      </c>
      <c r="E185" s="51" t="s">
        <v>19</v>
      </c>
      <c r="F185" s="61">
        <v>91.73</v>
      </c>
      <c r="G185" s="58"/>
      <c r="H185" s="59">
        <v>13.308</v>
      </c>
      <c r="I185" s="60"/>
      <c r="J185" s="59">
        <v>29.268000000000001</v>
      </c>
      <c r="K185" s="60"/>
      <c r="L185" s="59">
        <v>195.83799999999999</v>
      </c>
      <c r="M185" s="60"/>
      <c r="N185" s="59">
        <v>416.70565790908103</v>
      </c>
      <c r="O185" s="60"/>
      <c r="P185" s="59">
        <v>2872.288097385032</v>
      </c>
      <c r="Q185" s="60"/>
      <c r="R185" s="59">
        <v>1306.0137351373514</v>
      </c>
      <c r="S185" s="60"/>
      <c r="T185" s="59">
        <v>195.18382540671374</v>
      </c>
      <c r="U185" s="58"/>
    </row>
    <row r="186" spans="2:21" s="57" customFormat="1" x14ac:dyDescent="0.25">
      <c r="B186" s="290"/>
      <c r="C186" s="286"/>
      <c r="D186" s="62">
        <v>2018</v>
      </c>
      <c r="E186" s="51"/>
      <c r="F186" s="61" t="s">
        <v>0</v>
      </c>
      <c r="G186" s="58"/>
      <c r="H186" s="59" t="s">
        <v>0</v>
      </c>
      <c r="I186" s="60"/>
      <c r="J186" s="59" t="s">
        <v>0</v>
      </c>
      <c r="K186" s="60"/>
      <c r="L186" s="59" t="s">
        <v>0</v>
      </c>
      <c r="M186" s="60"/>
      <c r="N186" s="59" t="s">
        <v>0</v>
      </c>
      <c r="O186" s="60"/>
      <c r="P186" s="59" t="s">
        <v>0</v>
      </c>
      <c r="Q186" s="60"/>
      <c r="R186" s="59" t="s">
        <v>0</v>
      </c>
      <c r="S186" s="60"/>
      <c r="T186" s="59" t="s">
        <v>0</v>
      </c>
      <c r="U186" s="58"/>
    </row>
    <row r="187" spans="2:21" s="57" customFormat="1" x14ac:dyDescent="0.25">
      <c r="B187" s="291"/>
      <c r="C187" s="288"/>
      <c r="D187" s="62">
        <v>2019</v>
      </c>
      <c r="F187" s="61" t="s">
        <v>0</v>
      </c>
      <c r="G187" s="58"/>
      <c r="H187" s="59" t="s">
        <v>0</v>
      </c>
      <c r="I187" s="60"/>
      <c r="J187" s="59" t="s">
        <v>0</v>
      </c>
      <c r="K187" s="60"/>
      <c r="L187" s="59" t="s">
        <v>0</v>
      </c>
      <c r="M187" s="60"/>
      <c r="N187" s="59" t="s">
        <v>0</v>
      </c>
      <c r="O187" s="60"/>
      <c r="P187" s="59" t="s">
        <v>0</v>
      </c>
      <c r="Q187" s="60"/>
      <c r="R187" s="59" t="s">
        <v>0</v>
      </c>
      <c r="S187" s="60"/>
      <c r="T187" s="59" t="s">
        <v>0</v>
      </c>
      <c r="U187" s="58"/>
    </row>
    <row r="188" spans="2:21" x14ac:dyDescent="0.25">
      <c r="B188" s="283" t="s">
        <v>88</v>
      </c>
      <c r="C188" s="285"/>
      <c r="D188" s="49">
        <v>2000</v>
      </c>
      <c r="E188" s="45"/>
      <c r="F188" s="48">
        <v>31.664000000000001</v>
      </c>
      <c r="G188" s="45" t="s">
        <v>71</v>
      </c>
      <c r="H188" s="46">
        <v>4.4480000000000004</v>
      </c>
      <c r="I188" s="47" t="s">
        <v>71</v>
      </c>
      <c r="J188" s="46">
        <v>4.25</v>
      </c>
      <c r="K188" s="47"/>
      <c r="L188" s="46" t="s">
        <v>0</v>
      </c>
      <c r="M188" s="47"/>
      <c r="N188" s="46">
        <v>327.03123420919701</v>
      </c>
      <c r="O188" s="47" t="s">
        <v>71</v>
      </c>
      <c r="P188" s="46">
        <v>2328.0388938848919</v>
      </c>
      <c r="Q188" s="47" t="s">
        <v>71</v>
      </c>
      <c r="R188" s="46">
        <v>2436.4981176470587</v>
      </c>
      <c r="S188" s="47"/>
      <c r="T188" s="46" t="s">
        <v>0</v>
      </c>
      <c r="U188" s="45"/>
    </row>
    <row r="189" spans="2:21" x14ac:dyDescent="0.25">
      <c r="B189" s="284"/>
      <c r="C189" s="286"/>
      <c r="D189" s="56">
        <v>2005</v>
      </c>
      <c r="E189" s="51"/>
      <c r="F189" s="54">
        <v>35.341999999999999</v>
      </c>
      <c r="G189" s="51" t="s">
        <v>71</v>
      </c>
      <c r="H189" s="52">
        <v>6.226</v>
      </c>
      <c r="I189" s="53" t="s">
        <v>71</v>
      </c>
      <c r="J189" s="52">
        <v>5.7350000000000003</v>
      </c>
      <c r="K189" s="53"/>
      <c r="L189" s="52">
        <v>46.518000000000001</v>
      </c>
      <c r="M189" s="53" t="s">
        <v>7</v>
      </c>
      <c r="N189" s="52">
        <v>298.9565672570879</v>
      </c>
      <c r="O189" s="53" t="s">
        <v>71</v>
      </c>
      <c r="P189" s="52">
        <v>1697.0322839704465</v>
      </c>
      <c r="Q189" s="53" t="s">
        <v>71</v>
      </c>
      <c r="R189" s="52">
        <v>1842.3231037489102</v>
      </c>
      <c r="S189" s="53"/>
      <c r="T189" s="52">
        <v>227.13192742594265</v>
      </c>
      <c r="U189" s="51" t="s">
        <v>7</v>
      </c>
    </row>
    <row r="190" spans="2:21" x14ac:dyDescent="0.25">
      <c r="B190" s="284"/>
      <c r="C190" s="286"/>
      <c r="D190" s="56">
        <v>2010</v>
      </c>
      <c r="E190" s="51"/>
      <c r="F190" s="54">
        <v>40.671999999999997</v>
      </c>
      <c r="G190" s="51" t="s">
        <v>71</v>
      </c>
      <c r="H190" s="52">
        <v>8.1050000000000004</v>
      </c>
      <c r="I190" s="53" t="s">
        <v>71</v>
      </c>
      <c r="J190" s="52">
        <v>7.6740000000000004</v>
      </c>
      <c r="K190" s="53"/>
      <c r="L190" s="52">
        <v>60.106000000000002</v>
      </c>
      <c r="M190" s="53" t="s">
        <v>7</v>
      </c>
      <c r="N190" s="52">
        <v>261.90797108575924</v>
      </c>
      <c r="O190" s="53" t="s">
        <v>71</v>
      </c>
      <c r="P190" s="52">
        <v>1314.290067859346</v>
      </c>
      <c r="Q190" s="53" t="s">
        <v>71</v>
      </c>
      <c r="R190" s="52">
        <v>1388.1054209017461</v>
      </c>
      <c r="S190" s="53"/>
      <c r="T190" s="52">
        <v>177.22558480018634</v>
      </c>
      <c r="U190" s="51" t="s">
        <v>7</v>
      </c>
    </row>
    <row r="191" spans="2:21" x14ac:dyDescent="0.25">
      <c r="B191" s="284"/>
      <c r="C191" s="286"/>
      <c r="D191" s="56">
        <v>2015</v>
      </c>
      <c r="E191" s="51"/>
      <c r="F191" s="54">
        <v>47.792000000000002</v>
      </c>
      <c r="G191" s="51" t="s">
        <v>71</v>
      </c>
      <c r="H191" s="52">
        <v>9.468</v>
      </c>
      <c r="I191" s="53" t="s">
        <v>71</v>
      </c>
      <c r="J191" s="52">
        <v>8.7110000000000003</v>
      </c>
      <c r="K191" s="53"/>
      <c r="L191" s="52">
        <v>65.135000000000005</v>
      </c>
      <c r="M191" s="53" t="s">
        <v>7</v>
      </c>
      <c r="N191" s="52">
        <v>217.9961709072648</v>
      </c>
      <c r="O191" s="53" t="s">
        <v>71</v>
      </c>
      <c r="P191" s="52">
        <v>1100.3879383185467</v>
      </c>
      <c r="Q191" s="53" t="s">
        <v>71</v>
      </c>
      <c r="R191" s="52">
        <v>1196.0134312937664</v>
      </c>
      <c r="S191" s="53"/>
      <c r="T191" s="52">
        <v>159.95199201658093</v>
      </c>
      <c r="U191" s="51" t="s">
        <v>7</v>
      </c>
    </row>
    <row r="192" spans="2:21" x14ac:dyDescent="0.25">
      <c r="B192" s="284"/>
      <c r="C192" s="286"/>
      <c r="D192" s="56">
        <v>2016</v>
      </c>
      <c r="E192" s="51"/>
      <c r="F192" s="54">
        <v>49.540999999999997</v>
      </c>
      <c r="G192" s="51" t="s">
        <v>71</v>
      </c>
      <c r="H192" s="52">
        <v>9.875</v>
      </c>
      <c r="I192" s="53" t="s">
        <v>71</v>
      </c>
      <c r="J192" s="52">
        <v>8.7880000000000003</v>
      </c>
      <c r="K192" s="53"/>
      <c r="L192" s="52">
        <v>66.796000000000006</v>
      </c>
      <c r="M192" s="53" t="s">
        <v>7</v>
      </c>
      <c r="N192" s="52">
        <v>209.35441351607761</v>
      </c>
      <c r="O192" s="53" t="s">
        <v>71</v>
      </c>
      <c r="P192" s="52">
        <v>1050.291341772152</v>
      </c>
      <c r="Q192" s="53" t="s">
        <v>71</v>
      </c>
      <c r="R192" s="52">
        <v>1180.203345471097</v>
      </c>
      <c r="S192" s="53"/>
      <c r="T192" s="52">
        <v>155.27317504042156</v>
      </c>
      <c r="U192" s="51" t="s">
        <v>7</v>
      </c>
    </row>
    <row r="193" spans="2:21" x14ac:dyDescent="0.25">
      <c r="B193" s="284"/>
      <c r="C193" s="286"/>
      <c r="D193" s="56">
        <v>2018</v>
      </c>
      <c r="E193" s="51"/>
      <c r="F193" s="54" t="s">
        <v>0</v>
      </c>
      <c r="G193" s="51"/>
      <c r="H193" s="52" t="s">
        <v>0</v>
      </c>
      <c r="I193" s="53"/>
      <c r="J193" s="52">
        <v>9.3529999999999998</v>
      </c>
      <c r="K193" s="53"/>
      <c r="L193" s="52" t="s">
        <v>0</v>
      </c>
      <c r="M193" s="53"/>
      <c r="N193" s="52" t="s">
        <v>0</v>
      </c>
      <c r="O193" s="53"/>
      <c r="P193" s="52" t="s">
        <v>0</v>
      </c>
      <c r="Q193" s="53"/>
      <c r="R193" s="52">
        <v>1096.5465626002353</v>
      </c>
      <c r="S193" s="53"/>
      <c r="T193" s="52" t="s">
        <v>0</v>
      </c>
      <c r="U193" s="51"/>
    </row>
    <row r="194" spans="2:21" x14ac:dyDescent="0.25">
      <c r="B194" s="284"/>
      <c r="C194" s="286"/>
      <c r="D194" s="56">
        <v>2019</v>
      </c>
      <c r="F194" s="54" t="s">
        <v>0</v>
      </c>
      <c r="G194" s="51"/>
      <c r="H194" s="52" t="s">
        <v>0</v>
      </c>
      <c r="I194" s="53"/>
      <c r="J194" s="52">
        <v>9.5860000000000003</v>
      </c>
      <c r="K194" s="53"/>
      <c r="L194" s="52" t="s">
        <v>0</v>
      </c>
      <c r="M194" s="53"/>
      <c r="N194" s="52" t="s">
        <v>0</v>
      </c>
      <c r="O194" s="53"/>
      <c r="P194" s="52" t="s">
        <v>0</v>
      </c>
      <c r="Q194" s="53"/>
      <c r="R194" s="52">
        <v>1066.7640308783643</v>
      </c>
      <c r="S194" s="53"/>
      <c r="T194" s="52" t="s">
        <v>0</v>
      </c>
      <c r="U194" s="51"/>
    </row>
    <row r="195" spans="2:21" x14ac:dyDescent="0.25">
      <c r="B195" s="283" t="s">
        <v>87</v>
      </c>
      <c r="C195" s="285"/>
      <c r="D195" s="49">
        <v>2000</v>
      </c>
      <c r="E195" s="45"/>
      <c r="F195" s="48">
        <v>680.2</v>
      </c>
      <c r="G195" s="45"/>
      <c r="H195" s="46" t="s">
        <v>0</v>
      </c>
      <c r="I195" s="47"/>
      <c r="J195" s="46" t="s">
        <v>0</v>
      </c>
      <c r="K195" s="47"/>
      <c r="L195" s="46">
        <v>1013.636</v>
      </c>
      <c r="M195" s="47"/>
      <c r="N195" s="46">
        <v>215.2256895030873</v>
      </c>
      <c r="O195" s="47"/>
      <c r="P195" s="46" t="s">
        <v>0</v>
      </c>
      <c r="Q195" s="47"/>
      <c r="R195" s="46" t="s">
        <v>0</v>
      </c>
      <c r="S195" s="47"/>
      <c r="T195" s="46">
        <v>144.42710598281829</v>
      </c>
      <c r="U195" s="45"/>
    </row>
    <row r="196" spans="2:21" x14ac:dyDescent="0.25">
      <c r="B196" s="284"/>
      <c r="C196" s="286"/>
      <c r="D196" s="56">
        <v>2005</v>
      </c>
      <c r="E196" s="51"/>
      <c r="F196" s="54">
        <v>690.3</v>
      </c>
      <c r="G196" s="51"/>
      <c r="H196" s="52" t="s">
        <v>0</v>
      </c>
      <c r="I196" s="53"/>
      <c r="J196" s="52" t="s">
        <v>0</v>
      </c>
      <c r="K196" s="53"/>
      <c r="L196" s="52">
        <v>1045.789</v>
      </c>
      <c r="M196" s="53"/>
      <c r="N196" s="52">
        <v>208.0518397798059</v>
      </c>
      <c r="O196" s="53"/>
      <c r="P196" s="52" t="s">
        <v>0</v>
      </c>
      <c r="Q196" s="53"/>
      <c r="R196" s="52" t="s">
        <v>0</v>
      </c>
      <c r="S196" s="53"/>
      <c r="T196" s="52">
        <v>137.32998243431516</v>
      </c>
      <c r="U196" s="51"/>
    </row>
    <row r="197" spans="2:21" x14ac:dyDescent="0.25">
      <c r="B197" s="284"/>
      <c r="C197" s="286"/>
      <c r="D197" s="56">
        <v>2010</v>
      </c>
      <c r="E197" s="51"/>
      <c r="F197" s="54">
        <v>715.8</v>
      </c>
      <c r="G197" s="51"/>
      <c r="H197" s="52" t="s">
        <v>0</v>
      </c>
      <c r="I197" s="53"/>
      <c r="J197" s="52" t="s">
        <v>0</v>
      </c>
      <c r="K197" s="53"/>
      <c r="L197" s="52">
        <v>1038.4590000000001</v>
      </c>
      <c r="M197" s="53"/>
      <c r="N197" s="52">
        <v>199.99143475831241</v>
      </c>
      <c r="O197" s="53"/>
      <c r="P197" s="52" t="s">
        <v>0</v>
      </c>
      <c r="Q197" s="53"/>
      <c r="R197" s="52" t="s">
        <v>0</v>
      </c>
      <c r="S197" s="53"/>
      <c r="T197" s="52">
        <v>137.85221082392275</v>
      </c>
      <c r="U197" s="51"/>
    </row>
    <row r="198" spans="2:21" x14ac:dyDescent="0.25">
      <c r="B198" s="284"/>
      <c r="C198" s="286"/>
      <c r="D198" s="56">
        <v>2015</v>
      </c>
      <c r="E198" s="51"/>
      <c r="F198" s="54">
        <v>570.26</v>
      </c>
      <c r="G198" s="51"/>
      <c r="H198" s="52" t="s">
        <v>0</v>
      </c>
      <c r="I198" s="53"/>
      <c r="J198" s="52" t="s">
        <v>0</v>
      </c>
      <c r="K198" s="53"/>
      <c r="L198" s="52">
        <v>1245.5940000000001</v>
      </c>
      <c r="M198" s="53"/>
      <c r="N198" s="52">
        <v>252.32000140286885</v>
      </c>
      <c r="O198" s="53"/>
      <c r="P198" s="52" t="s">
        <v>0</v>
      </c>
      <c r="Q198" s="53"/>
      <c r="R198" s="52" t="s">
        <v>0</v>
      </c>
      <c r="S198" s="53"/>
      <c r="T198" s="52">
        <v>115.51757956444875</v>
      </c>
      <c r="U198" s="51"/>
    </row>
    <row r="199" spans="2:21" x14ac:dyDescent="0.25">
      <c r="B199" s="284"/>
      <c r="C199" s="286"/>
      <c r="D199" s="56">
        <v>2016</v>
      </c>
      <c r="E199" s="51"/>
      <c r="F199" s="54">
        <v>577.85599999999999</v>
      </c>
      <c r="G199" s="51"/>
      <c r="H199" s="52" t="s">
        <v>0</v>
      </c>
      <c r="I199" s="53"/>
      <c r="J199" s="52" t="s">
        <v>0</v>
      </c>
      <c r="K199" s="53"/>
      <c r="L199" s="52">
        <v>1241.1510000000001</v>
      </c>
      <c r="M199" s="53"/>
      <c r="N199" s="52">
        <v>249.13562029294496</v>
      </c>
      <c r="O199" s="53"/>
      <c r="P199" s="52" t="s">
        <v>0</v>
      </c>
      <c r="Q199" s="53"/>
      <c r="R199" s="52" t="s">
        <v>0</v>
      </c>
      <c r="S199" s="53"/>
      <c r="T199" s="52">
        <v>115.99274624924767</v>
      </c>
      <c r="U199" s="51"/>
    </row>
    <row r="200" spans="2:21" x14ac:dyDescent="0.25">
      <c r="B200" s="284"/>
      <c r="C200" s="286"/>
      <c r="D200" s="55">
        <v>2018</v>
      </c>
      <c r="E200" s="51"/>
      <c r="F200" s="54">
        <f>599919/1000</f>
        <v>599.91899999999998</v>
      </c>
      <c r="G200" s="51"/>
      <c r="H200" s="52" t="s">
        <v>0</v>
      </c>
      <c r="I200" s="53"/>
      <c r="J200" s="52" t="s">
        <v>0</v>
      </c>
      <c r="K200" s="53"/>
      <c r="L200" s="52">
        <v>1242.0219999999999</v>
      </c>
      <c r="M200" s="53"/>
      <c r="N200" s="52">
        <v>242.92279457726795</v>
      </c>
      <c r="O200" s="53"/>
      <c r="P200" s="52" t="s">
        <v>0</v>
      </c>
      <c r="Q200" s="53"/>
      <c r="R200" s="52" t="s">
        <v>0</v>
      </c>
      <c r="S200" s="53"/>
      <c r="T200" s="52">
        <v>117.33608583422838</v>
      </c>
      <c r="U200" s="51"/>
    </row>
    <row r="201" spans="2:21" x14ac:dyDescent="0.25">
      <c r="B201" s="287"/>
      <c r="C201" s="288"/>
      <c r="D201" s="55">
        <v>2019</v>
      </c>
      <c r="F201" s="54">
        <f>610249/1000</f>
        <v>610.24900000000002</v>
      </c>
      <c r="G201" s="51"/>
      <c r="H201" s="52" t="s">
        <v>0</v>
      </c>
      <c r="I201" s="53"/>
      <c r="J201" s="52" t="s">
        <v>0</v>
      </c>
      <c r="K201" s="53"/>
      <c r="L201" s="52">
        <v>1244.7550000000001</v>
      </c>
      <c r="M201" s="53"/>
      <c r="N201" s="52">
        <v>239.03685217017971</v>
      </c>
      <c r="O201" s="53"/>
      <c r="P201" s="52" t="s">
        <v>0</v>
      </c>
      <c r="Q201" s="53"/>
      <c r="R201" s="52" t="s">
        <v>0</v>
      </c>
      <c r="S201" s="53"/>
      <c r="T201" s="52">
        <v>117.18932641363159</v>
      </c>
    </row>
    <row r="202" spans="2:21" x14ac:dyDescent="0.25">
      <c r="B202" s="283" t="s">
        <v>86</v>
      </c>
      <c r="C202" s="285"/>
      <c r="D202" s="49">
        <v>2000</v>
      </c>
      <c r="E202" s="45"/>
      <c r="F202" s="48">
        <v>43.237000000000002</v>
      </c>
      <c r="G202" s="45"/>
      <c r="H202" s="46">
        <v>7.9640000000000004</v>
      </c>
      <c r="I202" s="47"/>
      <c r="J202" s="46">
        <v>7.0119999999999996</v>
      </c>
      <c r="K202" s="47"/>
      <c r="L202" s="46">
        <v>111.934</v>
      </c>
      <c r="M202" s="47"/>
      <c r="N202" s="46">
        <v>511.78684922635705</v>
      </c>
      <c r="O202" s="47"/>
      <c r="P202" s="46">
        <v>2778.5193370165744</v>
      </c>
      <c r="Q202" s="47"/>
      <c r="R202" s="46">
        <v>3155.7512835139764</v>
      </c>
      <c r="S202" s="47"/>
      <c r="T202" s="46">
        <v>197.68906677149036</v>
      </c>
      <c r="U202" s="45"/>
    </row>
    <row r="203" spans="2:21" x14ac:dyDescent="0.25">
      <c r="B203" s="284"/>
      <c r="C203" s="286"/>
      <c r="D203" s="56">
        <v>2005</v>
      </c>
      <c r="E203" s="51"/>
      <c r="F203" s="54">
        <v>46.972000000000001</v>
      </c>
      <c r="G203" s="51"/>
      <c r="H203" s="52">
        <v>10.223000000000001</v>
      </c>
      <c r="I203" s="53"/>
      <c r="J203" s="52">
        <v>9.2590000000000003</v>
      </c>
      <c r="K203" s="53"/>
      <c r="L203" s="52">
        <v>118.488</v>
      </c>
      <c r="M203" s="53"/>
      <c r="N203" s="52">
        <v>456.25091543898492</v>
      </c>
      <c r="O203" s="53"/>
      <c r="P203" s="52">
        <v>2096.3531253056831</v>
      </c>
      <c r="Q203" s="53"/>
      <c r="R203" s="52">
        <v>2314.6147532130899</v>
      </c>
      <c r="S203" s="53"/>
      <c r="T203" s="52">
        <v>180.87078860306528</v>
      </c>
      <c r="U203" s="51"/>
    </row>
    <row r="204" spans="2:21" x14ac:dyDescent="0.25">
      <c r="B204" s="284"/>
      <c r="C204" s="286"/>
      <c r="D204" s="56">
        <v>2010</v>
      </c>
      <c r="E204" s="51"/>
      <c r="F204" s="54">
        <v>50.777999999999999</v>
      </c>
      <c r="G204" s="51"/>
      <c r="H204" s="52">
        <v>12.959</v>
      </c>
      <c r="I204" s="53"/>
      <c r="J204" s="52">
        <v>13.534000000000001</v>
      </c>
      <c r="K204" s="53"/>
      <c r="L204" s="52">
        <v>112.758</v>
      </c>
      <c r="M204" s="53"/>
      <c r="N204" s="52">
        <v>402.54336523691364</v>
      </c>
      <c r="O204" s="53"/>
      <c r="P204" s="52">
        <v>1577.3089744579058</v>
      </c>
      <c r="Q204" s="53"/>
      <c r="R204" s="52">
        <v>1510.2960691591547</v>
      </c>
      <c r="S204" s="53"/>
      <c r="T204" s="52">
        <v>181.27624647475125</v>
      </c>
      <c r="U204" s="51"/>
    </row>
    <row r="205" spans="2:21" x14ac:dyDescent="0.25">
      <c r="B205" s="284"/>
      <c r="C205" s="286"/>
      <c r="D205" s="56">
        <v>2015</v>
      </c>
      <c r="E205" s="51"/>
      <c r="F205" s="54">
        <v>54.807000000000002</v>
      </c>
      <c r="G205" s="51"/>
      <c r="H205" s="52">
        <v>15.388999999999999</v>
      </c>
      <c r="I205" s="53"/>
      <c r="J205" s="52">
        <v>17.062999999999999</v>
      </c>
      <c r="K205" s="53"/>
      <c r="L205" s="52">
        <v>127.012</v>
      </c>
      <c r="M205" s="53"/>
      <c r="N205" s="52">
        <v>362.66573612859668</v>
      </c>
      <c r="O205" s="53"/>
      <c r="P205" s="52">
        <v>1291.6122555071804</v>
      </c>
      <c r="Q205" s="53"/>
      <c r="R205" s="52">
        <v>1164.8960323507004</v>
      </c>
      <c r="S205" s="53"/>
      <c r="T205" s="52">
        <v>156.49403993323466</v>
      </c>
      <c r="U205" s="51"/>
    </row>
    <row r="206" spans="2:21" x14ac:dyDescent="0.25">
      <c r="B206" s="284"/>
      <c r="C206" s="286"/>
      <c r="D206" s="56">
        <v>2016</v>
      </c>
      <c r="E206" s="51"/>
      <c r="F206" s="54">
        <v>55.975000000000001</v>
      </c>
      <c r="G206" s="51"/>
      <c r="H206" s="52">
        <v>16.285</v>
      </c>
      <c r="I206" s="53"/>
      <c r="J206" s="52">
        <v>17.103999999999999</v>
      </c>
      <c r="K206" s="53"/>
      <c r="L206" s="52">
        <v>131.19999999999999</v>
      </c>
      <c r="M206" s="53"/>
      <c r="N206" s="52">
        <v>353.33779365788297</v>
      </c>
      <c r="O206" s="53"/>
      <c r="P206" s="52">
        <v>1214.4969603929997</v>
      </c>
      <c r="Q206" s="53"/>
      <c r="R206" s="52">
        <v>1156.3425514499531</v>
      </c>
      <c r="S206" s="53"/>
      <c r="T206" s="52">
        <v>150.74758384146341</v>
      </c>
      <c r="U206" s="51"/>
    </row>
    <row r="207" spans="2:21" x14ac:dyDescent="0.25">
      <c r="B207" s="283" t="s">
        <v>85</v>
      </c>
      <c r="C207" s="285" t="s">
        <v>7</v>
      </c>
      <c r="D207" s="49">
        <v>2000</v>
      </c>
      <c r="E207" s="45"/>
      <c r="F207" s="48">
        <v>18.074000000000002</v>
      </c>
      <c r="G207" s="45"/>
      <c r="H207" s="46">
        <v>2.39</v>
      </c>
      <c r="I207" s="47"/>
      <c r="J207" s="46">
        <v>2.3460000000000001</v>
      </c>
      <c r="K207" s="47"/>
      <c r="L207" s="46">
        <v>40.076999999999998</v>
      </c>
      <c r="M207" s="47"/>
      <c r="N207" s="46">
        <v>298.72806241009181</v>
      </c>
      <c r="O207" s="47"/>
      <c r="P207" s="46">
        <v>2259.0841004184099</v>
      </c>
      <c r="Q207" s="47"/>
      <c r="R207" s="46">
        <v>2301.4539641943734</v>
      </c>
      <c r="S207" s="47"/>
      <c r="T207" s="46">
        <v>134.7209371958979</v>
      </c>
      <c r="U207" s="45"/>
    </row>
    <row r="208" spans="2:21" x14ac:dyDescent="0.25">
      <c r="B208" s="284"/>
      <c r="C208" s="286"/>
      <c r="D208" s="56">
        <v>2005</v>
      </c>
      <c r="E208" s="51"/>
      <c r="F208" s="54">
        <v>16.318000000000001</v>
      </c>
      <c r="G208" s="51"/>
      <c r="H208" s="52">
        <v>2.919</v>
      </c>
      <c r="I208" s="53"/>
      <c r="J208" s="52">
        <v>2.6859999999999999</v>
      </c>
      <c r="K208" s="53"/>
      <c r="L208" s="52">
        <v>32.319000000000003</v>
      </c>
      <c r="M208" s="53"/>
      <c r="N208" s="52">
        <v>330.85935776443188</v>
      </c>
      <c r="O208" s="53"/>
      <c r="P208" s="52">
        <v>1849.5933538883178</v>
      </c>
      <c r="Q208" s="53"/>
      <c r="R208" s="52">
        <v>2010.0383469843632</v>
      </c>
      <c r="S208" s="53"/>
      <c r="T208" s="52">
        <v>167.05229122188183</v>
      </c>
      <c r="U208" s="51"/>
    </row>
    <row r="209" spans="2:21" x14ac:dyDescent="0.25">
      <c r="B209" s="284"/>
      <c r="C209" s="286"/>
      <c r="D209" s="56">
        <v>2010</v>
      </c>
      <c r="E209" s="51"/>
      <c r="F209" s="54">
        <v>18.11</v>
      </c>
      <c r="G209" s="51"/>
      <c r="H209" s="52">
        <v>2.6629999999999998</v>
      </c>
      <c r="I209" s="53"/>
      <c r="J209" s="52">
        <v>3.2669999999999999</v>
      </c>
      <c r="K209" s="53"/>
      <c r="L209" s="52">
        <v>32.744999999999997</v>
      </c>
      <c r="M209" s="53"/>
      <c r="N209" s="52">
        <v>298.41490889011595</v>
      </c>
      <c r="O209" s="53"/>
      <c r="P209" s="52">
        <v>2029.400675929403</v>
      </c>
      <c r="Q209" s="53"/>
      <c r="R209" s="52">
        <v>1654.2069176614632</v>
      </c>
      <c r="S209" s="53"/>
      <c r="T209" s="52">
        <v>165.04180790960453</v>
      </c>
      <c r="U209" s="51"/>
    </row>
    <row r="210" spans="2:21" x14ac:dyDescent="0.25">
      <c r="B210" s="284"/>
      <c r="C210" s="286"/>
      <c r="D210" s="56">
        <v>2015</v>
      </c>
      <c r="E210" s="51"/>
      <c r="F210" s="54">
        <v>18.719000000000001</v>
      </c>
      <c r="G210" s="51"/>
      <c r="H210" s="52">
        <v>2.6469999999999998</v>
      </c>
      <c r="I210" s="53"/>
      <c r="J210" s="52">
        <v>3.8260000000000001</v>
      </c>
      <c r="K210" s="53"/>
      <c r="L210" s="52">
        <v>30.904</v>
      </c>
      <c r="M210" s="53"/>
      <c r="N210" s="52">
        <v>290.57738127036703</v>
      </c>
      <c r="O210" s="53"/>
      <c r="P210" s="52">
        <v>2054.8991310918022</v>
      </c>
      <c r="Q210" s="53"/>
      <c r="R210" s="52">
        <v>1421.672242550967</v>
      </c>
      <c r="S210" s="53"/>
      <c r="T210" s="52">
        <v>176.00692466994565</v>
      </c>
      <c r="U210" s="51"/>
    </row>
    <row r="211" spans="2:21" x14ac:dyDescent="0.25">
      <c r="B211" s="284"/>
      <c r="C211" s="286"/>
      <c r="D211" s="56">
        <v>2016</v>
      </c>
      <c r="E211" s="51"/>
      <c r="F211" s="54">
        <v>18.864000000000001</v>
      </c>
      <c r="G211" s="51"/>
      <c r="H211" s="52">
        <v>2.7010000000000001</v>
      </c>
      <c r="I211" s="53"/>
      <c r="J211" s="52">
        <v>4.1829999999999998</v>
      </c>
      <c r="K211" s="53"/>
      <c r="L211" s="52">
        <v>31.183</v>
      </c>
      <c r="M211" s="53"/>
      <c r="N211" s="52">
        <v>288.60358354537743</v>
      </c>
      <c r="O211" s="53"/>
      <c r="P211" s="52">
        <v>2015.6305072195482</v>
      </c>
      <c r="Q211" s="53"/>
      <c r="R211" s="52">
        <v>1301.5103992349989</v>
      </c>
      <c r="S211" s="53"/>
      <c r="T211" s="52">
        <v>174.5892954494436</v>
      </c>
      <c r="U211" s="51"/>
    </row>
    <row r="212" spans="2:21" x14ac:dyDescent="0.25">
      <c r="B212" s="283" t="s">
        <v>84</v>
      </c>
      <c r="C212" s="285"/>
      <c r="D212" s="49">
        <v>2000</v>
      </c>
      <c r="E212" s="45"/>
      <c r="F212" s="48">
        <v>4.2789999999999999</v>
      </c>
      <c r="G212" s="45"/>
      <c r="H212" s="46">
        <v>1.159</v>
      </c>
      <c r="I212" s="47"/>
      <c r="J212" s="46">
        <v>0.747</v>
      </c>
      <c r="K212" s="47"/>
      <c r="L212" s="46">
        <v>13.632999999999999</v>
      </c>
      <c r="M212" s="47"/>
      <c r="N212" s="46">
        <v>464.71114746436086</v>
      </c>
      <c r="O212" s="47"/>
      <c r="P212" s="46">
        <v>1715.702329594478</v>
      </c>
      <c r="Q212" s="47"/>
      <c r="R212" s="46">
        <v>2661.9799196787149</v>
      </c>
      <c r="S212" s="47"/>
      <c r="T212" s="46">
        <v>145.85923861219101</v>
      </c>
      <c r="U212" s="45"/>
    </row>
    <row r="213" spans="2:21" x14ac:dyDescent="0.25">
      <c r="B213" s="284"/>
      <c r="C213" s="286"/>
      <c r="D213" s="56">
        <v>2005</v>
      </c>
      <c r="E213" s="51"/>
      <c r="F213" s="54">
        <v>4.6920000000000002</v>
      </c>
      <c r="G213" s="51"/>
      <c r="H213" s="52">
        <v>1.198</v>
      </c>
      <c r="I213" s="53"/>
      <c r="J213" s="52">
        <v>0.89</v>
      </c>
      <c r="K213" s="53"/>
      <c r="L213" s="52">
        <v>14.955</v>
      </c>
      <c r="M213" s="53"/>
      <c r="N213" s="52">
        <v>425.46483375959076</v>
      </c>
      <c r="O213" s="53"/>
      <c r="P213" s="52">
        <v>1666.3447412353923</v>
      </c>
      <c r="Q213" s="53"/>
      <c r="R213" s="52">
        <v>2243.0123595505615</v>
      </c>
      <c r="S213" s="53"/>
      <c r="T213" s="52">
        <v>133.48585757271815</v>
      </c>
      <c r="U213" s="51"/>
    </row>
    <row r="214" spans="2:21" x14ac:dyDescent="0.25">
      <c r="B214" s="284"/>
      <c r="C214" s="286"/>
      <c r="D214" s="56">
        <v>2010</v>
      </c>
      <c r="E214" s="51"/>
      <c r="F214" s="54">
        <v>4.9790000000000001</v>
      </c>
      <c r="G214" s="51"/>
      <c r="H214" s="52">
        <v>1.2589999999999999</v>
      </c>
      <c r="I214" s="53"/>
      <c r="J214" s="52">
        <v>1.1020000000000001</v>
      </c>
      <c r="K214" s="53"/>
      <c r="L214" s="52">
        <v>16.771000000000001</v>
      </c>
      <c r="M214" s="53"/>
      <c r="N214" s="52">
        <v>410.75878690500099</v>
      </c>
      <c r="O214" s="53"/>
      <c r="P214" s="52">
        <v>1624.4384432088959</v>
      </c>
      <c r="Q214" s="53"/>
      <c r="R214" s="52">
        <v>1855.8693284936476</v>
      </c>
      <c r="S214" s="53"/>
      <c r="T214" s="52">
        <v>121.94669369745392</v>
      </c>
      <c r="U214" s="51"/>
    </row>
    <row r="215" spans="2:21" x14ac:dyDescent="0.25">
      <c r="B215" s="284"/>
      <c r="C215" s="286"/>
      <c r="D215" s="56">
        <v>2015</v>
      </c>
      <c r="E215" s="51"/>
      <c r="F215" s="54">
        <v>5.83</v>
      </c>
      <c r="G215" s="51"/>
      <c r="H215" s="52">
        <v>1.3919999999999999</v>
      </c>
      <c r="I215" s="53"/>
      <c r="J215" s="52">
        <v>1.2949999999999999</v>
      </c>
      <c r="K215" s="53"/>
      <c r="L215" s="52">
        <v>18.122</v>
      </c>
      <c r="M215" s="53"/>
      <c r="N215" s="52">
        <v>355.88130360205832</v>
      </c>
      <c r="O215" s="53"/>
      <c r="P215" s="52">
        <v>1490.5086206896553</v>
      </c>
      <c r="Q215" s="53"/>
      <c r="R215" s="52">
        <v>1602.1528957528958</v>
      </c>
      <c r="S215" s="53"/>
      <c r="T215" s="52">
        <v>114.4900121399404</v>
      </c>
      <c r="U215" s="51"/>
    </row>
    <row r="216" spans="2:21" x14ac:dyDescent="0.25">
      <c r="B216" s="284"/>
      <c r="C216" s="286"/>
      <c r="D216" s="55">
        <v>2018</v>
      </c>
      <c r="E216" s="51"/>
      <c r="F216" s="54">
        <v>6.6</v>
      </c>
      <c r="G216" s="51"/>
      <c r="H216" s="52">
        <v>1.492</v>
      </c>
      <c r="I216" s="53"/>
      <c r="J216" s="52">
        <v>1.466</v>
      </c>
      <c r="K216" s="53"/>
      <c r="L216" s="52">
        <v>21.030999999999999</v>
      </c>
      <c r="M216" s="53"/>
      <c r="N216" s="52">
        <v>314.84848484848487</v>
      </c>
      <c r="O216" s="53"/>
      <c r="P216" s="52">
        <v>1392.7613941018767</v>
      </c>
      <c r="Q216" s="53"/>
      <c r="R216" s="52">
        <v>1417.4624829467941</v>
      </c>
      <c r="S216" s="53"/>
      <c r="T216" s="52">
        <v>98.806523703104943</v>
      </c>
      <c r="U216" s="51"/>
    </row>
    <row r="217" spans="2:21" x14ac:dyDescent="0.25">
      <c r="B217" s="287"/>
      <c r="C217" s="288"/>
      <c r="D217" s="55">
        <v>2019</v>
      </c>
      <c r="F217" s="54">
        <v>6.8</v>
      </c>
      <c r="G217" s="51"/>
      <c r="H217" s="52">
        <v>1.514</v>
      </c>
      <c r="I217" s="53"/>
      <c r="J217" s="52">
        <v>1.516</v>
      </c>
      <c r="K217" s="53"/>
      <c r="L217" s="52">
        <v>21.463999999999999</v>
      </c>
      <c r="M217" s="53"/>
      <c r="N217" s="52">
        <v>305.73529411764707</v>
      </c>
      <c r="O217" s="53"/>
      <c r="P217" s="52">
        <v>1373.1836195508586</v>
      </c>
      <c r="Q217" s="53"/>
      <c r="R217" s="52">
        <v>1371.3720316622691</v>
      </c>
      <c r="S217" s="53"/>
      <c r="T217" s="52">
        <v>96.859858367499072</v>
      </c>
      <c r="U217" s="51"/>
    </row>
    <row r="218" spans="2:21" x14ac:dyDescent="0.25">
      <c r="B218" s="283" t="s">
        <v>83</v>
      </c>
      <c r="C218" s="285"/>
      <c r="D218" s="49">
        <v>2000</v>
      </c>
      <c r="E218" s="45"/>
      <c r="F218" s="48">
        <v>647.42999999999995</v>
      </c>
      <c r="G218" s="45"/>
      <c r="H218" s="46">
        <v>163.4</v>
      </c>
      <c r="I218" s="47" t="s">
        <v>82</v>
      </c>
      <c r="J218" s="46">
        <v>212.66</v>
      </c>
      <c r="K218" s="47" t="s">
        <v>7</v>
      </c>
      <c r="L218" s="46">
        <v>2869.14</v>
      </c>
      <c r="M218" s="47" t="s">
        <v>81</v>
      </c>
      <c r="N218" s="46">
        <v>435.54172342955997</v>
      </c>
      <c r="O218" s="47"/>
      <c r="P218" s="46">
        <v>1743.2826866585067</v>
      </c>
      <c r="Q218" s="47" t="s">
        <v>82</v>
      </c>
      <c r="R218" s="46">
        <v>1325.9793943383804</v>
      </c>
      <c r="S218" s="47" t="s">
        <v>7</v>
      </c>
      <c r="T218" s="46">
        <v>98.281289166788653</v>
      </c>
      <c r="U218" s="45" t="s">
        <v>81</v>
      </c>
    </row>
    <row r="219" spans="2:21" x14ac:dyDescent="0.25">
      <c r="B219" s="284"/>
      <c r="C219" s="286"/>
      <c r="D219" s="56">
        <v>2005</v>
      </c>
      <c r="E219" s="51"/>
      <c r="F219" s="54">
        <v>718.47299999999996</v>
      </c>
      <c r="G219" s="51"/>
      <c r="H219" s="52">
        <v>171.6</v>
      </c>
      <c r="I219" s="53" t="s">
        <v>7</v>
      </c>
      <c r="J219" s="52">
        <v>229.74</v>
      </c>
      <c r="K219" s="53" t="s">
        <v>7</v>
      </c>
      <c r="L219" s="52">
        <v>3078.09</v>
      </c>
      <c r="M219" s="53" t="s">
        <v>81</v>
      </c>
      <c r="N219" s="52">
        <v>410.7732663579564</v>
      </c>
      <c r="O219" s="53"/>
      <c r="P219" s="52">
        <v>1719.868886946387</v>
      </c>
      <c r="Q219" s="53" t="s">
        <v>7</v>
      </c>
      <c r="R219" s="52">
        <v>1284.6239270479671</v>
      </c>
      <c r="S219" s="53" t="s">
        <v>7</v>
      </c>
      <c r="T219" s="52">
        <v>95.880725060020978</v>
      </c>
      <c r="U219" s="51" t="s">
        <v>81</v>
      </c>
    </row>
    <row r="220" spans="2:21" x14ac:dyDescent="0.25">
      <c r="B220" s="284"/>
      <c r="C220" s="286"/>
      <c r="D220" s="56">
        <v>2010</v>
      </c>
      <c r="E220" s="51"/>
      <c r="F220" s="54">
        <v>752.572</v>
      </c>
      <c r="G220" s="51"/>
      <c r="H220" s="52">
        <v>183.2</v>
      </c>
      <c r="I220" s="53" t="s">
        <v>7</v>
      </c>
      <c r="J220" s="52">
        <v>268.02999999999997</v>
      </c>
      <c r="K220" s="53" t="s">
        <v>7</v>
      </c>
      <c r="L220" s="52">
        <v>3385.31</v>
      </c>
      <c r="M220" s="53" t="s">
        <v>81</v>
      </c>
      <c r="N220" s="52">
        <v>410.11543214469845</v>
      </c>
      <c r="O220" s="53"/>
      <c r="P220" s="52">
        <v>1684.7237500000001</v>
      </c>
      <c r="Q220" s="53" t="s">
        <v>7</v>
      </c>
      <c r="R220" s="52">
        <v>1151.5180800656644</v>
      </c>
      <c r="S220" s="53" t="s">
        <v>7</v>
      </c>
      <c r="T220" s="52">
        <v>91.170791153542808</v>
      </c>
      <c r="U220" s="51" t="s">
        <v>81</v>
      </c>
    </row>
    <row r="221" spans="2:21" x14ac:dyDescent="0.25">
      <c r="B221" s="284"/>
      <c r="C221" s="286"/>
      <c r="D221" s="56">
        <v>2015</v>
      </c>
      <c r="E221" s="51"/>
      <c r="F221" s="54">
        <v>827.26099999999997</v>
      </c>
      <c r="G221" s="51"/>
      <c r="H221" s="52">
        <v>195.8</v>
      </c>
      <c r="I221" s="53" t="s">
        <v>7</v>
      </c>
      <c r="J221" s="52">
        <v>295.62</v>
      </c>
      <c r="K221" s="53" t="s">
        <v>7</v>
      </c>
      <c r="L221" s="52">
        <v>3626.06</v>
      </c>
      <c r="M221" s="53" t="s">
        <v>81</v>
      </c>
      <c r="N221" s="52">
        <v>386.73304072112671</v>
      </c>
      <c r="O221" s="53"/>
      <c r="P221" s="52">
        <v>1633.9589479060264</v>
      </c>
      <c r="Q221" s="53" t="s">
        <v>7</v>
      </c>
      <c r="R221" s="52">
        <v>1082.2311142683175</v>
      </c>
      <c r="S221" s="53" t="s">
        <v>7</v>
      </c>
      <c r="T221" s="52">
        <v>88.230520730489843</v>
      </c>
      <c r="U221" s="51" t="s">
        <v>81</v>
      </c>
    </row>
    <row r="222" spans="2:21" x14ac:dyDescent="0.25">
      <c r="B222" s="284"/>
      <c r="C222" s="286"/>
      <c r="D222" s="55">
        <v>2018</v>
      </c>
      <c r="E222" s="51"/>
      <c r="F222" s="54">
        <f>851641/1000</f>
        <v>851.64099999999996</v>
      </c>
      <c r="G222" s="51"/>
      <c r="H222" s="52" t="s">
        <v>0</v>
      </c>
      <c r="I222" s="53"/>
      <c r="J222" s="52" t="s">
        <v>0</v>
      </c>
      <c r="K222" s="53"/>
      <c r="L222" s="52" t="s">
        <v>0</v>
      </c>
      <c r="M222" s="53"/>
      <c r="N222" s="52">
        <v>384.07732835784094</v>
      </c>
      <c r="O222" s="53"/>
      <c r="P222" s="52" t="s">
        <v>0</v>
      </c>
      <c r="Q222" s="53"/>
      <c r="R222" s="52" t="s">
        <v>0</v>
      </c>
      <c r="S222" s="53"/>
      <c r="T222" s="52" t="s">
        <v>0</v>
      </c>
      <c r="U222" s="51"/>
    </row>
    <row r="223" spans="2:21" x14ac:dyDescent="0.25">
      <c r="B223" s="287"/>
      <c r="C223" s="288"/>
      <c r="D223" s="55">
        <v>2019</v>
      </c>
      <c r="F223" s="54">
        <f>866316/1000</f>
        <v>866.31600000000003</v>
      </c>
      <c r="G223" s="51"/>
      <c r="H223" s="52" t="s">
        <v>0</v>
      </c>
      <c r="I223" s="53"/>
      <c r="J223" s="52" t="s">
        <v>0</v>
      </c>
      <c r="K223" s="53"/>
      <c r="L223" s="52" t="s">
        <v>0</v>
      </c>
      <c r="M223" s="53"/>
      <c r="N223" s="52">
        <v>379.84407537203515</v>
      </c>
      <c r="O223" s="53"/>
      <c r="P223" s="52" t="s">
        <v>0</v>
      </c>
      <c r="Q223" s="53"/>
      <c r="R223" s="52" t="s">
        <v>0</v>
      </c>
      <c r="S223" s="53"/>
      <c r="T223" s="52" t="s">
        <v>0</v>
      </c>
    </row>
    <row r="224" spans="2:21" x14ac:dyDescent="0.25">
      <c r="B224" s="283" t="s">
        <v>80</v>
      </c>
      <c r="C224" s="285"/>
      <c r="D224" s="49">
        <v>2000</v>
      </c>
      <c r="E224" s="45"/>
      <c r="F224" s="48">
        <v>26.824000000000002</v>
      </c>
      <c r="G224" s="45" t="s">
        <v>6</v>
      </c>
      <c r="H224" s="46">
        <v>3.468</v>
      </c>
      <c r="I224" s="47"/>
      <c r="J224" s="46">
        <v>4.45</v>
      </c>
      <c r="K224" s="47"/>
      <c r="L224" s="46">
        <v>83.272999999999996</v>
      </c>
      <c r="M224" s="47"/>
      <c r="N224" s="46">
        <v>271.84211899791228</v>
      </c>
      <c r="O224" s="47" t="s">
        <v>6</v>
      </c>
      <c r="P224" s="46">
        <v>2066.6810841983852</v>
      </c>
      <c r="Q224" s="47"/>
      <c r="R224" s="46">
        <v>1610.6179775280898</v>
      </c>
      <c r="S224" s="47"/>
      <c r="T224" s="46">
        <v>86.069314183468833</v>
      </c>
      <c r="U224" s="45"/>
    </row>
    <row r="225" spans="2:21" x14ac:dyDescent="0.25">
      <c r="B225" s="284"/>
      <c r="C225" s="286"/>
      <c r="D225" s="56">
        <v>2005</v>
      </c>
      <c r="E225" s="51"/>
      <c r="F225" s="54">
        <v>27.791</v>
      </c>
      <c r="G225" s="51"/>
      <c r="H225" s="52">
        <v>3.7639999999999998</v>
      </c>
      <c r="I225" s="53"/>
      <c r="J225" s="52">
        <v>4.4870000000000001</v>
      </c>
      <c r="K225" s="53"/>
      <c r="L225" s="52">
        <v>94.24</v>
      </c>
      <c r="M225" s="53"/>
      <c r="N225" s="52">
        <v>266.64416537728039</v>
      </c>
      <c r="O225" s="53"/>
      <c r="P225" s="52">
        <v>1968.7321997874603</v>
      </c>
      <c r="Q225" s="53"/>
      <c r="R225" s="52">
        <v>1651.5061288165812</v>
      </c>
      <c r="S225" s="53"/>
      <c r="T225" s="52">
        <v>78.632300509337867</v>
      </c>
      <c r="U225" s="51"/>
    </row>
    <row r="226" spans="2:21" x14ac:dyDescent="0.25">
      <c r="B226" s="284"/>
      <c r="C226" s="286"/>
      <c r="D226" s="56">
        <v>2010</v>
      </c>
      <c r="E226" s="51"/>
      <c r="F226" s="54">
        <v>29.803000000000001</v>
      </c>
      <c r="G226" s="51"/>
      <c r="H226" s="52">
        <v>4.109</v>
      </c>
      <c r="I226" s="53"/>
      <c r="J226" s="52">
        <v>4.2300000000000004</v>
      </c>
      <c r="K226" s="53"/>
      <c r="L226" s="52">
        <v>114.575</v>
      </c>
      <c r="M226" s="53"/>
      <c r="N226" s="52">
        <v>262.79136328557524</v>
      </c>
      <c r="O226" s="53"/>
      <c r="P226" s="52">
        <v>1906.052810902896</v>
      </c>
      <c r="Q226" s="53"/>
      <c r="R226" s="52">
        <v>1851.5297872340423</v>
      </c>
      <c r="S226" s="53"/>
      <c r="T226" s="52">
        <v>68.356718306785936</v>
      </c>
      <c r="U226" s="51"/>
    </row>
    <row r="227" spans="2:21" x14ac:dyDescent="0.25">
      <c r="B227" s="284"/>
      <c r="C227" s="286"/>
      <c r="D227" s="56">
        <v>2015</v>
      </c>
      <c r="E227" s="51"/>
      <c r="F227" s="54">
        <v>34.762</v>
      </c>
      <c r="G227" s="51"/>
      <c r="H227" s="52">
        <v>4.2</v>
      </c>
      <c r="I227" s="53"/>
      <c r="J227" s="52">
        <v>4.4980000000000002</v>
      </c>
      <c r="K227" s="53"/>
      <c r="L227" s="52">
        <v>137.30600000000001</v>
      </c>
      <c r="M227" s="53"/>
      <c r="N227" s="52">
        <v>239.33516483516485</v>
      </c>
      <c r="O227" s="53"/>
      <c r="P227" s="52">
        <v>1980.8973809523809</v>
      </c>
      <c r="Q227" s="53"/>
      <c r="R227" s="52">
        <v>1849.6596265006669</v>
      </c>
      <c r="S227" s="53"/>
      <c r="T227" s="52">
        <v>60.592901985346593</v>
      </c>
      <c r="U227" s="51"/>
    </row>
    <row r="228" spans="2:21" x14ac:dyDescent="0.25">
      <c r="B228" s="284"/>
      <c r="C228" s="286"/>
      <c r="D228" s="55">
        <v>2018</v>
      </c>
      <c r="E228" s="51"/>
      <c r="F228" s="54">
        <f>36940/1000</f>
        <v>36.94</v>
      </c>
      <c r="G228" s="51"/>
      <c r="H228" s="52">
        <v>4.3369999999999997</v>
      </c>
      <c r="I228" s="53"/>
      <c r="J228" s="52">
        <v>5.8860000000000001</v>
      </c>
      <c r="K228" s="53"/>
      <c r="L228" s="52">
        <v>149.791</v>
      </c>
      <c r="M228" s="53"/>
      <c r="N228" s="52">
        <v>230.80671358960478</v>
      </c>
      <c r="O228" s="53"/>
      <c r="P228" s="52">
        <v>1965.8750288217664</v>
      </c>
      <c r="Q228" s="53"/>
      <c r="R228" s="52">
        <v>1448.5219164118246</v>
      </c>
      <c r="S228" s="53"/>
      <c r="T228" s="52">
        <v>56.919307568545506</v>
      </c>
      <c r="U228" s="51"/>
    </row>
    <row r="229" spans="2:21" x14ac:dyDescent="0.25">
      <c r="B229" s="287"/>
      <c r="C229" s="288"/>
      <c r="D229" s="55">
        <v>2019</v>
      </c>
      <c r="F229" s="54">
        <f>37300/1000</f>
        <v>37.299999999999997</v>
      </c>
      <c r="G229" s="51"/>
      <c r="H229" s="52">
        <v>3.4809999999999999</v>
      </c>
      <c r="I229" s="53"/>
      <c r="J229" s="52">
        <v>5.7690000000000001</v>
      </c>
      <c r="K229" s="53"/>
      <c r="L229" s="52">
        <v>154.00399999999999</v>
      </c>
      <c r="M229" s="53"/>
      <c r="N229" s="52">
        <v>230.32171581769438</v>
      </c>
      <c r="O229" s="53"/>
      <c r="P229" s="52">
        <v>2467.9689744326342</v>
      </c>
      <c r="Q229" s="53"/>
      <c r="R229" s="52">
        <v>1489.1662333159993</v>
      </c>
      <c r="S229" s="53"/>
      <c r="T229" s="52">
        <v>55.784265343757305</v>
      </c>
      <c r="U229" s="51"/>
    </row>
    <row r="230" spans="2:21" x14ac:dyDescent="0.25">
      <c r="B230" s="283" t="s">
        <v>79</v>
      </c>
      <c r="C230" s="285"/>
      <c r="D230" s="49">
        <v>2000</v>
      </c>
      <c r="E230" s="45"/>
      <c r="F230" s="48">
        <v>27.294</v>
      </c>
      <c r="G230" s="45"/>
      <c r="H230" s="46">
        <v>7.0750000000000002</v>
      </c>
      <c r="I230" s="47"/>
      <c r="J230" s="46">
        <v>6.4349999999999996</v>
      </c>
      <c r="K230" s="47"/>
      <c r="L230" s="46">
        <v>86.828999999999994</v>
      </c>
      <c r="M230" s="47"/>
      <c r="N230" s="46">
        <v>325.40631640653623</v>
      </c>
      <c r="O230" s="47"/>
      <c r="P230" s="46">
        <v>1255.3554770318019</v>
      </c>
      <c r="Q230" s="47"/>
      <c r="R230" s="46">
        <v>1380.2082362082363</v>
      </c>
      <c r="S230" s="47"/>
      <c r="T230" s="46">
        <v>102.28886662290249</v>
      </c>
      <c r="U230" s="45"/>
    </row>
    <row r="231" spans="2:21" x14ac:dyDescent="0.25">
      <c r="B231" s="284"/>
      <c r="C231" s="286"/>
      <c r="D231" s="56">
        <v>2005</v>
      </c>
      <c r="E231" s="51"/>
      <c r="F231" s="54">
        <v>31.731999999999999</v>
      </c>
      <c r="G231" s="51"/>
      <c r="H231" s="52">
        <v>7.3330000000000002</v>
      </c>
      <c r="I231" s="53"/>
      <c r="J231" s="52">
        <v>6.8680000000000003</v>
      </c>
      <c r="K231" s="53"/>
      <c r="L231" s="52">
        <v>96.36</v>
      </c>
      <c r="M231" s="53"/>
      <c r="N231" s="52">
        <v>284.84252489600402</v>
      </c>
      <c r="O231" s="53"/>
      <c r="P231" s="52">
        <v>1232.5955270694121</v>
      </c>
      <c r="Q231" s="53"/>
      <c r="R231" s="52">
        <v>1316.048776936517</v>
      </c>
      <c r="S231" s="53"/>
      <c r="T231" s="52">
        <v>93.800570776255711</v>
      </c>
      <c r="U231" s="51"/>
    </row>
    <row r="232" spans="2:21" x14ac:dyDescent="0.25">
      <c r="B232" s="284"/>
      <c r="C232" s="286"/>
      <c r="D232" s="56">
        <v>2010</v>
      </c>
      <c r="E232" s="51"/>
      <c r="F232" s="54">
        <v>36.414000000000001</v>
      </c>
      <c r="G232" s="51"/>
      <c r="H232" s="52">
        <v>7.444</v>
      </c>
      <c r="I232" s="53"/>
      <c r="J232" s="52">
        <v>7.0839999999999996</v>
      </c>
      <c r="K232" s="53"/>
      <c r="L232" s="52">
        <v>103.367</v>
      </c>
      <c r="M232" s="53"/>
      <c r="N232" s="52">
        <v>257.87246663371229</v>
      </c>
      <c r="O232" s="53"/>
      <c r="P232" s="52">
        <v>1261.4411606663084</v>
      </c>
      <c r="Q232" s="53"/>
      <c r="R232" s="52">
        <v>1325.5460191981931</v>
      </c>
      <c r="S232" s="53"/>
      <c r="T232" s="52">
        <v>90.842996314104113</v>
      </c>
      <c r="U232" s="51"/>
    </row>
    <row r="233" spans="2:21" x14ac:dyDescent="0.25">
      <c r="B233" s="284"/>
      <c r="C233" s="286"/>
      <c r="D233" s="56">
        <v>2015</v>
      </c>
      <c r="E233" s="51"/>
      <c r="F233" s="54">
        <v>41.847999999999999</v>
      </c>
      <c r="G233" s="51"/>
      <c r="H233" s="52">
        <v>7.8129999999999997</v>
      </c>
      <c r="I233" s="53"/>
      <c r="J233" s="52">
        <v>7.4269999999999996</v>
      </c>
      <c r="K233" s="53"/>
      <c r="L233" s="52">
        <v>108.399</v>
      </c>
      <c r="M233" s="53"/>
      <c r="N233" s="52">
        <v>233.31019403555726</v>
      </c>
      <c r="O233" s="53"/>
      <c r="P233" s="52">
        <v>1249.6563419941124</v>
      </c>
      <c r="Q233" s="53"/>
      <c r="R233" s="52">
        <v>1314.6041470311029</v>
      </c>
      <c r="S233" s="53"/>
      <c r="T233" s="52">
        <v>90.070618732645144</v>
      </c>
      <c r="U233" s="51"/>
    </row>
    <row r="234" spans="2:21" x14ac:dyDescent="0.25">
      <c r="B234" s="284"/>
      <c r="C234" s="286"/>
      <c r="D234" s="55">
        <v>2018</v>
      </c>
      <c r="E234" s="51"/>
      <c r="F234" s="54">
        <v>43.9</v>
      </c>
      <c r="G234" s="51"/>
      <c r="H234" s="52">
        <v>8.2119999999999997</v>
      </c>
      <c r="I234" s="53"/>
      <c r="J234" s="52">
        <v>8.0109999999999992</v>
      </c>
      <c r="K234" s="53"/>
      <c r="L234" s="52">
        <v>110.441</v>
      </c>
      <c r="M234" s="53"/>
      <c r="N234" s="52">
        <v>227.15261958997723</v>
      </c>
      <c r="O234" s="53"/>
      <c r="P234" s="52">
        <v>1214.3205065757429</v>
      </c>
      <c r="Q234" s="53"/>
      <c r="R234" s="52">
        <v>1244.7884159280991</v>
      </c>
      <c r="S234" s="53"/>
      <c r="T234" s="52">
        <v>90.29255439555962</v>
      </c>
      <c r="U234" s="51"/>
    </row>
    <row r="235" spans="2:21" x14ac:dyDescent="0.25">
      <c r="B235" s="287"/>
      <c r="C235" s="288"/>
      <c r="D235" s="55">
        <v>2019</v>
      </c>
      <c r="F235" s="54" t="s">
        <v>0</v>
      </c>
      <c r="G235" s="51"/>
      <c r="H235" s="52" t="s">
        <v>0</v>
      </c>
      <c r="I235" s="53"/>
      <c r="J235" s="52" t="s">
        <v>0</v>
      </c>
      <c r="K235" s="53"/>
      <c r="L235" s="52" t="s">
        <v>0</v>
      </c>
      <c r="M235" s="53"/>
      <c r="N235" s="52" t="s">
        <v>0</v>
      </c>
      <c r="O235" s="53"/>
      <c r="P235" s="52" t="s">
        <v>0</v>
      </c>
      <c r="Q235" s="53"/>
      <c r="R235" s="52" t="s">
        <v>0</v>
      </c>
      <c r="S235" s="53"/>
      <c r="T235" s="52" t="s">
        <v>0</v>
      </c>
      <c r="U235" s="51"/>
    </row>
    <row r="236" spans="2:21" x14ac:dyDescent="0.25">
      <c r="B236" s="50" t="s">
        <v>78</v>
      </c>
      <c r="C236" s="47"/>
      <c r="D236" s="49" t="s">
        <v>0</v>
      </c>
      <c r="E236" s="45"/>
      <c r="F236" s="48" t="s">
        <v>0</v>
      </c>
      <c r="G236" s="45"/>
      <c r="H236" s="46" t="s">
        <v>0</v>
      </c>
      <c r="I236" s="47"/>
      <c r="J236" s="46" t="s">
        <v>0</v>
      </c>
      <c r="K236" s="47"/>
      <c r="L236" s="46" t="s">
        <v>0</v>
      </c>
      <c r="M236" s="47"/>
      <c r="N236" s="46" t="s">
        <v>0</v>
      </c>
      <c r="O236" s="47"/>
      <c r="P236" s="46" t="s">
        <v>0</v>
      </c>
      <c r="Q236" s="47"/>
      <c r="R236" s="46" t="s">
        <v>0</v>
      </c>
      <c r="S236" s="47"/>
      <c r="T236" s="46" t="s">
        <v>0</v>
      </c>
      <c r="U236" s="45"/>
    </row>
    <row r="237" spans="2:21" x14ac:dyDescent="0.25">
      <c r="B237" s="283" t="s">
        <v>77</v>
      </c>
      <c r="C237" s="285" t="s">
        <v>7</v>
      </c>
      <c r="D237" s="49">
        <v>2000</v>
      </c>
      <c r="E237" s="45"/>
      <c r="F237" s="48">
        <v>85.242000000000004</v>
      </c>
      <c r="G237" s="45"/>
      <c r="H237" s="46">
        <v>15.906000000000001</v>
      </c>
      <c r="I237" s="47"/>
      <c r="J237" s="46">
        <v>21.927</v>
      </c>
      <c r="K237" s="47"/>
      <c r="L237" s="46">
        <v>69.55</v>
      </c>
      <c r="M237" s="47"/>
      <c r="N237" s="46">
        <v>741.88922127589683</v>
      </c>
      <c r="O237" s="47"/>
      <c r="P237" s="46">
        <v>3975.8657739217902</v>
      </c>
      <c r="Q237" s="47"/>
      <c r="R237" s="46">
        <v>2884.1209923838192</v>
      </c>
      <c r="S237" s="47"/>
      <c r="T237" s="46">
        <v>909.27564342199855</v>
      </c>
      <c r="U237" s="45"/>
    </row>
    <row r="238" spans="2:21" x14ac:dyDescent="0.25">
      <c r="B238" s="284"/>
      <c r="C238" s="286"/>
      <c r="D238" s="56">
        <v>2005</v>
      </c>
      <c r="E238" s="51"/>
      <c r="F238" s="54">
        <v>100.85299999999999</v>
      </c>
      <c r="G238" s="51"/>
      <c r="H238" s="52">
        <v>18.149000000000001</v>
      </c>
      <c r="I238" s="53"/>
      <c r="J238" s="52">
        <v>22.756</v>
      </c>
      <c r="K238" s="53"/>
      <c r="L238" s="52">
        <v>78.182000000000002</v>
      </c>
      <c r="M238" s="53"/>
      <c r="N238" s="52">
        <v>673.29088871922511</v>
      </c>
      <c r="O238" s="53"/>
      <c r="P238" s="52">
        <v>3741.4406303377596</v>
      </c>
      <c r="Q238" s="53"/>
      <c r="R238" s="52">
        <v>2983.9781156618037</v>
      </c>
      <c r="S238" s="53"/>
      <c r="T238" s="52">
        <v>868.52991737228524</v>
      </c>
      <c r="U238" s="51"/>
    </row>
    <row r="239" spans="2:21" x14ac:dyDescent="0.25">
      <c r="B239" s="284"/>
      <c r="C239" s="286"/>
      <c r="D239" s="56">
        <v>2010</v>
      </c>
      <c r="E239" s="51"/>
      <c r="F239" s="54">
        <v>123.447</v>
      </c>
      <c r="G239" s="51"/>
      <c r="H239" s="52">
        <v>21.431999999999999</v>
      </c>
      <c r="I239" s="53"/>
      <c r="J239" s="52">
        <v>26.506</v>
      </c>
      <c r="K239" s="53"/>
      <c r="L239" s="52">
        <v>114.77200000000001</v>
      </c>
      <c r="M239" s="53"/>
      <c r="N239" s="52">
        <v>585.8944648310611</v>
      </c>
      <c r="O239" s="53"/>
      <c r="P239" s="52">
        <v>3374.7160321015308</v>
      </c>
      <c r="Q239" s="53"/>
      <c r="R239" s="52">
        <v>2728.6996906360823</v>
      </c>
      <c r="S239" s="53"/>
      <c r="T239" s="52">
        <v>630.17908549123479</v>
      </c>
      <c r="U239" s="51"/>
    </row>
    <row r="240" spans="2:21" x14ac:dyDescent="0.25">
      <c r="B240" s="284"/>
      <c r="C240" s="286"/>
      <c r="D240" s="56">
        <v>2015</v>
      </c>
      <c r="E240" s="51"/>
      <c r="F240" s="54">
        <v>141.25899999999999</v>
      </c>
      <c r="G240" s="51"/>
      <c r="H240" s="52">
        <v>24.834</v>
      </c>
      <c r="I240" s="53"/>
      <c r="J240" s="52">
        <v>27.53</v>
      </c>
      <c r="K240" s="53"/>
      <c r="L240" s="52">
        <v>152.803</v>
      </c>
      <c r="M240" s="53"/>
      <c r="N240" s="52">
        <v>554.09900962062591</v>
      </c>
      <c r="O240" s="53"/>
      <c r="P240" s="52">
        <v>3151.786743980027</v>
      </c>
      <c r="Q240" s="53"/>
      <c r="R240" s="52">
        <v>2843.1337450054484</v>
      </c>
      <c r="S240" s="53"/>
      <c r="T240" s="52">
        <v>512.23779637834332</v>
      </c>
      <c r="U240" s="51"/>
    </row>
    <row r="241" spans="2:21" x14ac:dyDescent="0.25">
      <c r="B241" s="284"/>
      <c r="C241" s="286"/>
      <c r="D241" s="56">
        <v>2016</v>
      </c>
      <c r="E241" s="51"/>
      <c r="F241" s="54">
        <v>144.827</v>
      </c>
      <c r="G241" s="51"/>
      <c r="H241" s="52">
        <v>26.673999999999999</v>
      </c>
      <c r="I241" s="53"/>
      <c r="J241" s="52">
        <v>27.864000000000001</v>
      </c>
      <c r="K241" s="53"/>
      <c r="L241" s="52">
        <v>152.952</v>
      </c>
      <c r="M241" s="53"/>
      <c r="N241" s="52">
        <v>549.01659221001614</v>
      </c>
      <c r="O241" s="53"/>
      <c r="P241" s="52">
        <v>2980.8962285371526</v>
      </c>
      <c r="Q241" s="53"/>
      <c r="R241" s="52">
        <v>2853.5897932816538</v>
      </c>
      <c r="S241" s="53"/>
      <c r="T241" s="52">
        <v>519.8521496940217</v>
      </c>
      <c r="U241" s="51"/>
    </row>
    <row r="242" spans="2:21" x14ac:dyDescent="0.25">
      <c r="B242" s="283" t="s">
        <v>76</v>
      </c>
      <c r="C242" s="285"/>
      <c r="D242" s="49">
        <v>2000</v>
      </c>
      <c r="E242" s="45"/>
      <c r="F242" s="48">
        <v>147.95699999999999</v>
      </c>
      <c r="G242" s="45"/>
      <c r="H242" s="46">
        <v>22.372</v>
      </c>
      <c r="I242" s="47"/>
      <c r="J242" s="46">
        <v>1.45</v>
      </c>
      <c r="K242" s="47"/>
      <c r="L242" s="46">
        <v>322.10399999999998</v>
      </c>
      <c r="M242" s="47" t="s">
        <v>8</v>
      </c>
      <c r="N242" s="46">
        <v>330.09640638834259</v>
      </c>
      <c r="O242" s="47"/>
      <c r="P242" s="46">
        <v>2183.0893080636511</v>
      </c>
      <c r="Q242" s="47"/>
      <c r="R242" s="46">
        <v>33682.809655172416</v>
      </c>
      <c r="S242" s="47"/>
      <c r="T242" s="46">
        <v>151.62827533964187</v>
      </c>
      <c r="U242" s="45" t="s">
        <v>8</v>
      </c>
    </row>
    <row r="243" spans="2:21" x14ac:dyDescent="0.25">
      <c r="B243" s="284"/>
      <c r="C243" s="286"/>
      <c r="D243" s="56">
        <v>2005</v>
      </c>
      <c r="E243" s="51"/>
      <c r="F243" s="54">
        <v>141.52099999999999</v>
      </c>
      <c r="G243" s="51"/>
      <c r="H243" s="52">
        <v>21.709</v>
      </c>
      <c r="I243" s="53"/>
      <c r="J243" s="52">
        <v>1.1850000000000001</v>
      </c>
      <c r="K243" s="53"/>
      <c r="L243" s="52">
        <v>311.39</v>
      </c>
      <c r="M243" s="53" t="s">
        <v>8</v>
      </c>
      <c r="N243" s="52">
        <v>331.34420333378091</v>
      </c>
      <c r="O243" s="53"/>
      <c r="P243" s="52">
        <v>2160.0333041595654</v>
      </c>
      <c r="Q243" s="53"/>
      <c r="R243" s="52">
        <v>39571.445569620249</v>
      </c>
      <c r="S243" s="53"/>
      <c r="T243" s="52">
        <v>150.58981662866503</v>
      </c>
      <c r="U243" s="51" t="s">
        <v>8</v>
      </c>
    </row>
    <row r="244" spans="2:21" x14ac:dyDescent="0.25">
      <c r="B244" s="284"/>
      <c r="C244" s="286"/>
      <c r="D244" s="56">
        <v>2010</v>
      </c>
      <c r="E244" s="51"/>
      <c r="F244" s="54">
        <v>159.495</v>
      </c>
      <c r="G244" s="51"/>
      <c r="H244" s="52">
        <v>30.146999999999998</v>
      </c>
      <c r="I244" s="53"/>
      <c r="J244" s="52">
        <v>1.8180000000000001</v>
      </c>
      <c r="K244" s="53"/>
      <c r="L244" s="52">
        <v>342.15600000000001</v>
      </c>
      <c r="M244" s="53" t="s">
        <v>8</v>
      </c>
      <c r="N244" s="52">
        <v>287.10932004138056</v>
      </c>
      <c r="O244" s="53"/>
      <c r="P244" s="52">
        <v>1518.9737287292267</v>
      </c>
      <c r="Q244" s="53"/>
      <c r="R244" s="52">
        <v>25188.394389438941</v>
      </c>
      <c r="S244" s="53"/>
      <c r="T244" s="52">
        <v>133.83515414021673</v>
      </c>
      <c r="U244" s="51" t="s">
        <v>8</v>
      </c>
    </row>
    <row r="245" spans="2:21" x14ac:dyDescent="0.25">
      <c r="B245" s="284"/>
      <c r="C245" s="286"/>
      <c r="D245" s="56">
        <v>2014</v>
      </c>
      <c r="E245" s="51"/>
      <c r="F245" s="54">
        <v>134.98599999999999</v>
      </c>
      <c r="G245" s="51"/>
      <c r="H245" s="52">
        <v>26.954000000000001</v>
      </c>
      <c r="I245" s="53"/>
      <c r="J245" s="52">
        <v>1.5209999999999999</v>
      </c>
      <c r="K245" s="53"/>
      <c r="L245" s="52">
        <v>300.48899999999998</v>
      </c>
      <c r="M245" s="53" t="s">
        <v>8</v>
      </c>
      <c r="N245" s="52">
        <v>332.50430415006002</v>
      </c>
      <c r="O245" s="53"/>
      <c r="P245" s="52">
        <v>1665.1860948282258</v>
      </c>
      <c r="Q245" s="53"/>
      <c r="R245" s="52">
        <v>29509.155818540436</v>
      </c>
      <c r="S245" s="53"/>
      <c r="T245" s="52">
        <v>149.367950241107</v>
      </c>
      <c r="U245" s="51" t="s">
        <v>8</v>
      </c>
    </row>
    <row r="246" spans="2:21" x14ac:dyDescent="0.25">
      <c r="B246" s="283" t="s">
        <v>75</v>
      </c>
      <c r="C246" s="285"/>
      <c r="D246" s="49">
        <v>2000</v>
      </c>
      <c r="E246" s="45"/>
      <c r="F246" s="48">
        <v>27.39</v>
      </c>
      <c r="G246" s="45"/>
      <c r="H246" s="46">
        <v>3.3050000000000002</v>
      </c>
      <c r="I246" s="47"/>
      <c r="J246" s="46">
        <v>4.9050000000000002</v>
      </c>
      <c r="K246" s="47"/>
      <c r="L246" s="46">
        <v>53.88</v>
      </c>
      <c r="M246" s="47"/>
      <c r="N246" s="46">
        <v>373.16725082146769</v>
      </c>
      <c r="O246" s="47"/>
      <c r="P246" s="46">
        <v>3092.6024205748863</v>
      </c>
      <c r="Q246" s="47"/>
      <c r="R246" s="46">
        <v>2083.8024464831801</v>
      </c>
      <c r="S246" s="47"/>
      <c r="T246" s="46">
        <v>189.70027839643652</v>
      </c>
      <c r="U246" s="45"/>
    </row>
    <row r="247" spans="2:21" x14ac:dyDescent="0.25">
      <c r="B247" s="284"/>
      <c r="C247" s="286"/>
      <c r="D247" s="56">
        <v>2005</v>
      </c>
      <c r="E247" s="51"/>
      <c r="F247" s="54">
        <v>28.055</v>
      </c>
      <c r="G247" s="51"/>
      <c r="H247" s="52">
        <v>4.508</v>
      </c>
      <c r="I247" s="53"/>
      <c r="J247" s="52">
        <v>5.3129999999999997</v>
      </c>
      <c r="K247" s="53"/>
      <c r="L247" s="52">
        <v>59.991999999999997</v>
      </c>
      <c r="M247" s="53"/>
      <c r="N247" s="52">
        <v>359.52468365710212</v>
      </c>
      <c r="O247" s="53"/>
      <c r="P247" s="52">
        <v>2237.458961845608</v>
      </c>
      <c r="Q247" s="53"/>
      <c r="R247" s="52">
        <v>1898.4500282326371</v>
      </c>
      <c r="S247" s="53"/>
      <c r="T247" s="52">
        <v>168.13016735564742</v>
      </c>
      <c r="U247" s="51"/>
    </row>
    <row r="248" spans="2:21" x14ac:dyDescent="0.25">
      <c r="B248" s="284"/>
      <c r="C248" s="286"/>
      <c r="D248" s="56">
        <v>2010</v>
      </c>
      <c r="E248" s="51"/>
      <c r="F248" s="54">
        <v>28.686</v>
      </c>
      <c r="G248" s="51"/>
      <c r="H248" s="52">
        <v>5.2569999999999997</v>
      </c>
      <c r="I248" s="53"/>
      <c r="J248" s="52">
        <v>5.8209999999999997</v>
      </c>
      <c r="K248" s="53"/>
      <c r="L248" s="52">
        <v>62.088000000000001</v>
      </c>
      <c r="M248" s="53"/>
      <c r="N248" s="52">
        <v>346.08659276302029</v>
      </c>
      <c r="O248" s="53"/>
      <c r="P248" s="52">
        <v>1888.4991439984783</v>
      </c>
      <c r="Q248" s="53"/>
      <c r="R248" s="52">
        <v>1705.52138807765</v>
      </c>
      <c r="S248" s="53"/>
      <c r="T248" s="52">
        <v>159.89949748743717</v>
      </c>
      <c r="U248" s="51"/>
    </row>
    <row r="249" spans="2:21" x14ac:dyDescent="0.25">
      <c r="B249" s="284"/>
      <c r="C249" s="286"/>
      <c r="D249" s="56">
        <v>2015</v>
      </c>
      <c r="E249" s="51"/>
      <c r="F249" s="54">
        <v>30.486000000000001</v>
      </c>
      <c r="G249" s="51"/>
      <c r="H249" s="52">
        <v>5.9359999999999999</v>
      </c>
      <c r="I249" s="53"/>
      <c r="J249" s="52">
        <v>7.0389999999999997</v>
      </c>
      <c r="K249" s="53"/>
      <c r="L249" s="52">
        <v>63.673000000000002</v>
      </c>
      <c r="M249" s="53"/>
      <c r="N249" s="52">
        <v>320.93173915895818</v>
      </c>
      <c r="O249" s="53"/>
      <c r="P249" s="52">
        <v>1648.2353436657681</v>
      </c>
      <c r="Q249" s="53"/>
      <c r="R249" s="52">
        <v>1389.9595112942179</v>
      </c>
      <c r="S249" s="53"/>
      <c r="T249" s="52">
        <v>153.65892921646537</v>
      </c>
      <c r="U249" s="51"/>
    </row>
    <row r="250" spans="2:21" x14ac:dyDescent="0.25">
      <c r="B250" s="284"/>
      <c r="C250" s="286"/>
      <c r="D250" s="56">
        <v>2016</v>
      </c>
      <c r="E250" s="51"/>
      <c r="F250" s="54">
        <v>31.515000000000001</v>
      </c>
      <c r="G250" s="51"/>
      <c r="H250" s="52">
        <v>6.0830000000000002</v>
      </c>
      <c r="I250" s="53"/>
      <c r="J250" s="52">
        <v>7.3529999999999998</v>
      </c>
      <c r="K250" s="53"/>
      <c r="L250" s="52">
        <v>63.158000000000001</v>
      </c>
      <c r="M250" s="53"/>
      <c r="N250" s="52">
        <v>309.48059654132953</v>
      </c>
      <c r="O250" s="53"/>
      <c r="P250" s="52">
        <v>1603.3669242150256</v>
      </c>
      <c r="Q250" s="53"/>
      <c r="R250" s="52">
        <v>1326.435604515164</v>
      </c>
      <c r="S250" s="53"/>
      <c r="T250" s="52">
        <v>154.42669178884702</v>
      </c>
      <c r="U250" s="51"/>
    </row>
    <row r="251" spans="2:21" x14ac:dyDescent="0.25">
      <c r="B251" s="284"/>
      <c r="C251" s="286"/>
      <c r="D251" s="55">
        <v>2018</v>
      </c>
      <c r="E251" s="51"/>
      <c r="F251" s="54">
        <v>33.1</v>
      </c>
      <c r="G251" s="51"/>
      <c r="H251" s="52">
        <v>6.87</v>
      </c>
      <c r="I251" s="53"/>
      <c r="J251" s="52">
        <v>7.8419999999999996</v>
      </c>
      <c r="K251" s="53"/>
      <c r="L251" s="52">
        <v>64.694999999999993</v>
      </c>
      <c r="M251" s="53"/>
      <c r="N251" s="52">
        <v>293.2930513595166</v>
      </c>
      <c r="O251" s="53"/>
      <c r="P251" s="52">
        <v>1413.1004366812226</v>
      </c>
      <c r="Q251" s="53"/>
      <c r="R251" s="52">
        <v>1237.9495026778884</v>
      </c>
      <c r="S251" s="53"/>
      <c r="T251" s="52">
        <v>150.05796429399493</v>
      </c>
      <c r="U251" s="51"/>
    </row>
    <row r="252" spans="2:21" x14ac:dyDescent="0.25">
      <c r="B252" s="287"/>
      <c r="C252" s="288"/>
      <c r="D252" s="55">
        <v>2019</v>
      </c>
      <c r="F252" s="54">
        <v>34.1</v>
      </c>
      <c r="G252" s="51"/>
      <c r="H252" s="52">
        <v>7.1449999999999996</v>
      </c>
      <c r="I252" s="53"/>
      <c r="J252" s="52">
        <v>8.1229999999999993</v>
      </c>
      <c r="K252" s="53"/>
      <c r="L252" s="52">
        <v>64.721999999999994</v>
      </c>
      <c r="M252" s="53"/>
      <c r="N252" s="52">
        <v>284.01759530791787</v>
      </c>
      <c r="O252" s="53"/>
      <c r="P252" s="52">
        <v>1355.4933519944018</v>
      </c>
      <c r="Q252" s="53"/>
      <c r="R252" s="52">
        <v>1192.2934876277238</v>
      </c>
      <c r="S252" s="53"/>
      <c r="T252" s="52">
        <v>149.63999876394428</v>
      </c>
      <c r="U252" s="51"/>
    </row>
    <row r="253" spans="2:21" x14ac:dyDescent="0.25">
      <c r="B253" s="283" t="s">
        <v>74</v>
      </c>
      <c r="C253" s="285"/>
      <c r="D253" s="49">
        <v>2000</v>
      </c>
      <c r="E253" s="45"/>
      <c r="F253" s="48">
        <v>116.42700000000001</v>
      </c>
      <c r="G253" s="45"/>
      <c r="H253" s="46" t="s">
        <v>0</v>
      </c>
      <c r="I253" s="47"/>
      <c r="J253" s="46" t="s">
        <v>0</v>
      </c>
      <c r="K253" s="47"/>
      <c r="L253" s="46">
        <v>479.86799999999999</v>
      </c>
      <c r="M253" s="47" t="s">
        <v>73</v>
      </c>
      <c r="N253" s="46">
        <v>506.3331357846547</v>
      </c>
      <c r="O253" s="47"/>
      <c r="P253" s="46" t="s">
        <v>0</v>
      </c>
      <c r="Q253" s="47"/>
      <c r="R253" s="46" t="s">
        <v>0</v>
      </c>
      <c r="S253" s="47"/>
      <c r="T253" s="46">
        <v>122.84804988038377</v>
      </c>
      <c r="U253" s="45" t="s">
        <v>73</v>
      </c>
    </row>
    <row r="254" spans="2:21" x14ac:dyDescent="0.25">
      <c r="B254" s="284"/>
      <c r="C254" s="286"/>
      <c r="D254" s="56">
        <v>2005</v>
      </c>
      <c r="E254" s="51"/>
      <c r="F254" s="54">
        <v>144.78</v>
      </c>
      <c r="G254" s="51"/>
      <c r="H254" s="52">
        <v>29.451000000000001</v>
      </c>
      <c r="I254" s="53" t="s">
        <v>17</v>
      </c>
      <c r="J254" s="52">
        <v>36.466999999999999</v>
      </c>
      <c r="K254" s="53"/>
      <c r="L254" s="52">
        <v>552.404</v>
      </c>
      <c r="M254" s="53" t="s">
        <v>73</v>
      </c>
      <c r="N254" s="52">
        <v>416.4025003453516</v>
      </c>
      <c r="O254" s="53"/>
      <c r="P254" s="52">
        <v>2085.3166276187567</v>
      </c>
      <c r="Q254" s="53" t="s">
        <v>17</v>
      </c>
      <c r="R254" s="52">
        <v>1653.1865522252997</v>
      </c>
      <c r="S254" s="53"/>
      <c r="T254" s="52">
        <v>109.13525970123315</v>
      </c>
      <c r="U254" s="51" t="s">
        <v>73</v>
      </c>
    </row>
    <row r="255" spans="2:21" x14ac:dyDescent="0.25">
      <c r="B255" s="284"/>
      <c r="C255" s="286"/>
      <c r="D255" s="56">
        <v>2010</v>
      </c>
      <c r="E255" s="51"/>
      <c r="F255" s="54">
        <v>166.25</v>
      </c>
      <c r="G255" s="51"/>
      <c r="H255" s="52">
        <v>32.298000000000002</v>
      </c>
      <c r="I255" s="53"/>
      <c r="J255" s="52">
        <v>40.640999999999998</v>
      </c>
      <c r="K255" s="53"/>
      <c r="L255" s="52">
        <v>527.55999999999995</v>
      </c>
      <c r="M255" s="53" t="s">
        <v>73</v>
      </c>
      <c r="N255" s="52">
        <v>380.79304060150378</v>
      </c>
      <c r="O255" s="53"/>
      <c r="P255" s="52">
        <v>1960.0855470926992</v>
      </c>
      <c r="Q255" s="53"/>
      <c r="R255" s="52">
        <v>1557.7087916143796</v>
      </c>
      <c r="S255" s="53"/>
      <c r="T255" s="52">
        <v>119.99932329971948</v>
      </c>
      <c r="U255" s="51" t="s">
        <v>73</v>
      </c>
    </row>
    <row r="256" spans="2:21" x14ac:dyDescent="0.25">
      <c r="B256" s="284"/>
      <c r="C256" s="286"/>
      <c r="D256" s="56">
        <v>2015</v>
      </c>
      <c r="E256" s="51"/>
      <c r="F256" s="54">
        <v>180.44399999999999</v>
      </c>
      <c r="G256" s="51"/>
      <c r="H256" s="52">
        <v>34.621000000000002</v>
      </c>
      <c r="I256" s="53"/>
      <c r="J256" s="52">
        <v>54.38</v>
      </c>
      <c r="K256" s="53"/>
      <c r="L256" s="52">
        <v>514.85</v>
      </c>
      <c r="M256" s="53" t="s">
        <v>73</v>
      </c>
      <c r="N256" s="52">
        <v>362.4231340471282</v>
      </c>
      <c r="O256" s="53"/>
      <c r="P256" s="52">
        <v>1888.9425493197768</v>
      </c>
      <c r="Q256" s="53"/>
      <c r="R256" s="52">
        <v>1202.5943361529974</v>
      </c>
      <c r="S256" s="53"/>
      <c r="T256" s="52">
        <v>127.02161794697484</v>
      </c>
      <c r="U256" s="51" t="s">
        <v>73</v>
      </c>
    </row>
    <row r="257" spans="1:25" x14ac:dyDescent="0.25">
      <c r="B257" s="284"/>
      <c r="C257" s="286"/>
      <c r="D257" s="56">
        <v>2016</v>
      </c>
      <c r="E257" s="51"/>
      <c r="F257" s="54">
        <v>182.53399999999999</v>
      </c>
      <c r="G257" s="51"/>
      <c r="H257" s="52">
        <v>34.866999999999997</v>
      </c>
      <c r="I257" s="53"/>
      <c r="J257" s="52">
        <v>56.542000000000002</v>
      </c>
      <c r="K257" s="53"/>
      <c r="L257" s="52">
        <v>516.97400000000005</v>
      </c>
      <c r="M257" s="53" t="s">
        <v>73</v>
      </c>
      <c r="N257" s="52">
        <v>360.41819058367207</v>
      </c>
      <c r="O257" s="53"/>
      <c r="P257" s="52">
        <v>1886.843548340838</v>
      </c>
      <c r="Q257" s="53"/>
      <c r="R257" s="52">
        <v>1163.5346114392839</v>
      </c>
      <c r="S257" s="53"/>
      <c r="T257" s="52">
        <v>127.25702646554757</v>
      </c>
      <c r="U257" s="51" t="s">
        <v>73</v>
      </c>
    </row>
    <row r="258" spans="1:25" x14ac:dyDescent="0.25">
      <c r="B258" s="284"/>
      <c r="C258" s="286"/>
      <c r="D258" s="55">
        <v>2018</v>
      </c>
      <c r="E258" s="51"/>
      <c r="F258" s="54">
        <f>188783/1000</f>
        <v>188.78299999999999</v>
      </c>
      <c r="G258" s="51"/>
      <c r="H258" s="52">
        <v>35</v>
      </c>
      <c r="I258" s="53"/>
      <c r="J258" s="52">
        <v>57.225000000000001</v>
      </c>
      <c r="K258" s="53"/>
      <c r="L258" s="52">
        <v>535.12800000000004</v>
      </c>
      <c r="M258" s="53" t="s">
        <v>73</v>
      </c>
      <c r="N258" s="52">
        <v>355.65702420239114</v>
      </c>
      <c r="O258" s="53"/>
      <c r="P258" s="52">
        <v>1918.3428571428572</v>
      </c>
      <c r="Q258" s="53"/>
      <c r="R258" s="52">
        <v>1173.2983835736129</v>
      </c>
      <c r="S258" s="53"/>
      <c r="T258" s="52">
        <v>125.46904665799583</v>
      </c>
      <c r="U258" s="51" t="s">
        <v>73</v>
      </c>
    </row>
    <row r="259" spans="1:25" x14ac:dyDescent="0.25">
      <c r="B259" s="284"/>
      <c r="C259" s="286"/>
      <c r="D259" s="55">
        <v>2019</v>
      </c>
      <c r="F259" s="54">
        <f>196784/1000</f>
        <v>196.78399999999999</v>
      </c>
      <c r="G259" s="51"/>
      <c r="H259" s="52">
        <v>35.567999999999998</v>
      </c>
      <c r="I259" s="53"/>
      <c r="J259" s="52">
        <v>58.238999999999997</v>
      </c>
      <c r="K259" s="53"/>
      <c r="L259" s="52">
        <v>547.66099999999994</v>
      </c>
      <c r="M259" s="53" t="s">
        <v>73</v>
      </c>
      <c r="N259" s="52">
        <v>343.16814375152455</v>
      </c>
      <c r="O259" s="53"/>
      <c r="P259" s="52">
        <v>1898.6167341430501</v>
      </c>
      <c r="Q259" s="53"/>
      <c r="R259" s="52">
        <v>1159.5322721887396</v>
      </c>
      <c r="S259" s="53"/>
      <c r="T259" s="52">
        <v>123.30620584631735</v>
      </c>
      <c r="U259" s="51" t="s">
        <v>73</v>
      </c>
    </row>
    <row r="260" spans="1:25" ht="15" customHeight="1" x14ac:dyDescent="0.25">
      <c r="B260" s="283" t="s">
        <v>72</v>
      </c>
      <c r="C260" s="285"/>
      <c r="D260" s="49">
        <v>2000</v>
      </c>
      <c r="E260" s="45"/>
      <c r="F260" s="48">
        <v>196.07400000000001</v>
      </c>
      <c r="G260" s="45"/>
      <c r="H260" s="46">
        <v>32</v>
      </c>
      <c r="I260" s="47" t="s">
        <v>7</v>
      </c>
      <c r="J260" s="46">
        <v>62.862000000000002</v>
      </c>
      <c r="K260" s="47" t="s">
        <v>71</v>
      </c>
      <c r="L260" s="46">
        <v>238.297</v>
      </c>
      <c r="M260" s="47"/>
      <c r="N260" s="46">
        <v>292.20458092352885</v>
      </c>
      <c r="O260" s="47"/>
      <c r="P260" s="46">
        <v>1790.4287812499999</v>
      </c>
      <c r="Q260" s="47" t="s">
        <v>7</v>
      </c>
      <c r="R260" s="46">
        <v>911.42058795456705</v>
      </c>
      <c r="S260" s="47" t="s">
        <v>71</v>
      </c>
      <c r="T260" s="46">
        <v>240.42988791298254</v>
      </c>
      <c r="U260" s="45"/>
    </row>
    <row r="261" spans="1:25" ht="15" customHeight="1" x14ac:dyDescent="0.25">
      <c r="B261" s="284"/>
      <c r="C261" s="286"/>
      <c r="D261" s="56">
        <v>2005</v>
      </c>
      <c r="E261" s="51"/>
      <c r="F261" s="54">
        <v>215.739</v>
      </c>
      <c r="G261" s="51"/>
      <c r="H261" s="52">
        <v>35</v>
      </c>
      <c r="I261" s="53" t="s">
        <v>7</v>
      </c>
      <c r="J261" s="52">
        <v>50</v>
      </c>
      <c r="K261" s="53" t="s">
        <v>7</v>
      </c>
      <c r="L261" s="52">
        <v>256.44499999999999</v>
      </c>
      <c r="M261" s="53"/>
      <c r="N261" s="52">
        <v>272.59087601221847</v>
      </c>
      <c r="O261" s="53"/>
      <c r="P261" s="52">
        <v>1680.2423714285715</v>
      </c>
      <c r="Q261" s="53" t="s">
        <v>7</v>
      </c>
      <c r="R261" s="52">
        <v>1176.16966</v>
      </c>
      <c r="S261" s="53" t="s">
        <v>7</v>
      </c>
      <c r="T261" s="52">
        <v>229.3220105675681</v>
      </c>
      <c r="U261" s="51"/>
    </row>
    <row r="262" spans="1:25" ht="15" customHeight="1" x14ac:dyDescent="0.25">
      <c r="B262" s="284"/>
      <c r="C262" s="286"/>
      <c r="D262" s="56">
        <v>2010</v>
      </c>
      <c r="E262" s="51"/>
      <c r="F262" s="54">
        <v>226.38399999999999</v>
      </c>
      <c r="G262" s="51"/>
      <c r="H262" s="52">
        <v>34.023000000000003</v>
      </c>
      <c r="I262" s="53" t="s">
        <v>7</v>
      </c>
      <c r="J262" s="52">
        <v>51.832000000000001</v>
      </c>
      <c r="K262" s="53" t="s">
        <v>7</v>
      </c>
      <c r="L262" s="52">
        <v>286.3</v>
      </c>
      <c r="M262" s="53"/>
      <c r="N262" s="52">
        <v>263.8428820057955</v>
      </c>
      <c r="O262" s="53"/>
      <c r="P262" s="52">
        <v>1755.5714369691091</v>
      </c>
      <c r="Q262" s="53" t="s">
        <v>7</v>
      </c>
      <c r="R262" s="52">
        <v>1152.373186448526</v>
      </c>
      <c r="S262" s="53" t="s">
        <v>7</v>
      </c>
      <c r="T262" s="52">
        <v>208.62663988822914</v>
      </c>
      <c r="U262" s="51"/>
    </row>
    <row r="263" spans="1:25" ht="15" customHeight="1" x14ac:dyDescent="0.25">
      <c r="B263" s="284"/>
      <c r="C263" s="286"/>
      <c r="D263" s="56">
        <v>2015</v>
      </c>
      <c r="E263" s="51"/>
      <c r="F263" s="54">
        <v>233.102</v>
      </c>
      <c r="G263" s="51"/>
      <c r="H263" s="52">
        <v>47.603999999999999</v>
      </c>
      <c r="I263" s="53"/>
      <c r="J263" s="52">
        <v>69.938999999999993</v>
      </c>
      <c r="K263" s="53"/>
      <c r="L263" s="52">
        <v>330.60199999999998</v>
      </c>
      <c r="M263" s="53"/>
      <c r="N263" s="52">
        <v>255.27113452480029</v>
      </c>
      <c r="O263" s="53"/>
      <c r="P263" s="52">
        <v>1249.9834467691792</v>
      </c>
      <c r="Q263" s="53"/>
      <c r="R263" s="52">
        <v>850.80158423769296</v>
      </c>
      <c r="S263" s="53"/>
      <c r="T263" s="52">
        <v>179.98745319145075</v>
      </c>
      <c r="U263" s="51"/>
    </row>
    <row r="264" spans="1:25" ht="15" customHeight="1" x14ac:dyDescent="0.25">
      <c r="B264" s="284"/>
      <c r="C264" s="286"/>
      <c r="D264" s="56">
        <v>2016</v>
      </c>
      <c r="E264" s="51"/>
      <c r="F264" s="54">
        <v>239.642</v>
      </c>
      <c r="G264" s="51"/>
      <c r="H264" s="52">
        <v>48.558999999999997</v>
      </c>
      <c r="I264" s="53"/>
      <c r="J264" s="52">
        <v>70.073999999999998</v>
      </c>
      <c r="K264" s="53"/>
      <c r="L264" s="52">
        <v>337.51499999999999</v>
      </c>
      <c r="M264" s="53"/>
      <c r="N264" s="52">
        <v>247.99466704500881</v>
      </c>
      <c r="O264" s="53"/>
      <c r="P264" s="52">
        <v>1223.8707139768119</v>
      </c>
      <c r="Q264" s="53"/>
      <c r="R264" s="52">
        <v>848.10254873419535</v>
      </c>
      <c r="S264" s="53"/>
      <c r="T264" s="52">
        <v>176.08087936832439</v>
      </c>
      <c r="U264" s="51"/>
    </row>
    <row r="265" spans="1:25" ht="15" customHeight="1" x14ac:dyDescent="0.25">
      <c r="B265" s="284"/>
      <c r="C265" s="286"/>
      <c r="D265" s="55">
        <v>2018</v>
      </c>
      <c r="E265" s="51"/>
      <c r="F265" s="54">
        <f>240301/1000</f>
        <v>240.30099999999999</v>
      </c>
      <c r="G265" s="51"/>
      <c r="H265" s="52">
        <v>50.305</v>
      </c>
      <c r="I265" s="53"/>
      <c r="J265" s="52">
        <v>71.953000000000003</v>
      </c>
      <c r="K265" s="53"/>
      <c r="L265" s="52">
        <v>346.947</v>
      </c>
      <c r="M265" s="53"/>
      <c r="N265" s="52">
        <v>252.2960786680039</v>
      </c>
      <c r="O265" s="53"/>
      <c r="P265" s="52">
        <v>1205.1883510585428</v>
      </c>
      <c r="Q265" s="53"/>
      <c r="R265" s="52">
        <v>842.59169179881303</v>
      </c>
      <c r="S265" s="53"/>
      <c r="T265" s="52">
        <v>174.74426929761606</v>
      </c>
      <c r="U265" s="51"/>
    </row>
    <row r="266" spans="1:25" ht="15" customHeight="1" x14ac:dyDescent="0.25">
      <c r="B266" s="287"/>
      <c r="C266" s="288"/>
      <c r="D266" s="55">
        <v>2019</v>
      </c>
      <c r="F266" s="54">
        <f>241945/1000</f>
        <v>241.94499999999999</v>
      </c>
      <c r="H266" s="52">
        <v>51.954000000000001</v>
      </c>
      <c r="I266" s="53"/>
      <c r="J266" s="52">
        <v>75</v>
      </c>
      <c r="K266" s="53"/>
      <c r="L266" s="52">
        <v>367.68400000000003</v>
      </c>
      <c r="M266" s="53"/>
      <c r="N266" s="52">
        <v>250.26348963607433</v>
      </c>
      <c r="O266" s="53"/>
      <c r="P266" s="52">
        <v>1165.4540555106439</v>
      </c>
      <c r="Q266" s="53"/>
      <c r="R266" s="52">
        <v>807.33333333333337</v>
      </c>
      <c r="S266" s="53"/>
      <c r="T266" s="52">
        <v>164.67945300856169</v>
      </c>
      <c r="U266" s="51"/>
    </row>
    <row r="267" spans="1:25" ht="15" customHeight="1" x14ac:dyDescent="0.25">
      <c r="B267" s="50" t="s">
        <v>70</v>
      </c>
      <c r="C267" s="47"/>
      <c r="D267" s="49" t="s">
        <v>0</v>
      </c>
      <c r="E267" s="45"/>
      <c r="F267" s="48" t="s">
        <v>0</v>
      </c>
      <c r="G267" s="45"/>
      <c r="H267" s="46" t="s">
        <v>0</v>
      </c>
      <c r="I267" s="47"/>
      <c r="J267" s="46" t="s">
        <v>0</v>
      </c>
      <c r="K267" s="47"/>
      <c r="L267" s="46" t="s">
        <v>0</v>
      </c>
      <c r="M267" s="47"/>
      <c r="N267" s="46" t="s">
        <v>0</v>
      </c>
      <c r="O267" s="47"/>
      <c r="P267" s="46" t="s">
        <v>0</v>
      </c>
      <c r="Q267" s="47"/>
      <c r="R267" s="46" t="s">
        <v>0</v>
      </c>
      <c r="S267" s="47"/>
      <c r="T267" s="46" t="s">
        <v>0</v>
      </c>
      <c r="U267" s="45"/>
    </row>
    <row r="268" spans="1:25" x14ac:dyDescent="0.25">
      <c r="A268" s="35"/>
      <c r="B268" s="44"/>
      <c r="C268" s="42"/>
      <c r="D268" s="41"/>
      <c r="E268" s="41"/>
      <c r="F268" s="40"/>
      <c r="G268" s="40"/>
      <c r="H268" s="40"/>
      <c r="I268" s="40"/>
      <c r="J268" s="40"/>
      <c r="K268" s="40"/>
      <c r="L268" s="40"/>
      <c r="M268" s="39"/>
      <c r="N268" s="35"/>
      <c r="O268" s="35"/>
      <c r="P268" s="35"/>
      <c r="Q268" s="35"/>
      <c r="R268" s="35"/>
      <c r="S268" s="35"/>
      <c r="T268" s="35"/>
      <c r="U268" s="35"/>
      <c r="V268" s="35"/>
      <c r="W268" s="35"/>
      <c r="X268" s="35"/>
      <c r="Y268" s="35"/>
    </row>
    <row r="269" spans="1:25" x14ac:dyDescent="0.25">
      <c r="A269" s="35"/>
      <c r="B269" s="38" t="s">
        <v>69</v>
      </c>
      <c r="C269" s="42"/>
      <c r="D269" s="41"/>
      <c r="E269" s="41"/>
      <c r="F269" s="40"/>
      <c r="G269" s="40"/>
      <c r="H269" s="40"/>
      <c r="I269" s="40"/>
      <c r="J269" s="40"/>
      <c r="K269" s="40"/>
      <c r="L269" s="40"/>
      <c r="M269" s="39"/>
      <c r="N269" s="35"/>
      <c r="O269" s="35"/>
      <c r="P269" s="35"/>
      <c r="Q269" s="35"/>
      <c r="R269" s="35"/>
      <c r="S269" s="35"/>
      <c r="T269" s="35"/>
      <c r="U269" s="35"/>
      <c r="V269" s="35"/>
      <c r="W269" s="35"/>
      <c r="X269" s="35"/>
      <c r="Y269" s="35"/>
    </row>
    <row r="270" spans="1:25" x14ac:dyDescent="0.25">
      <c r="A270" s="35"/>
      <c r="B270" s="43" t="s">
        <v>68</v>
      </c>
      <c r="C270" s="42"/>
      <c r="D270" s="41"/>
      <c r="E270" s="41"/>
      <c r="F270" s="40"/>
      <c r="G270" s="40"/>
      <c r="H270" s="40"/>
      <c r="I270" s="40"/>
      <c r="J270" s="40"/>
      <c r="K270" s="40"/>
      <c r="L270" s="40"/>
      <c r="M270" s="39"/>
      <c r="N270" s="35"/>
      <c r="O270" s="35"/>
      <c r="P270" s="35"/>
      <c r="Q270" s="35"/>
      <c r="R270" s="35"/>
      <c r="S270" s="35"/>
      <c r="T270" s="35"/>
      <c r="U270" s="35"/>
      <c r="V270" s="35"/>
      <c r="W270" s="35"/>
      <c r="X270" s="35"/>
      <c r="Y270" s="35"/>
    </row>
    <row r="271" spans="1:25" x14ac:dyDescent="0.25">
      <c r="A271" s="35"/>
      <c r="B271" s="43" t="s">
        <v>67</v>
      </c>
      <c r="C271" s="42"/>
      <c r="D271" s="41"/>
      <c r="E271" s="41"/>
      <c r="F271" s="40"/>
      <c r="G271" s="40"/>
      <c r="H271" s="40"/>
      <c r="I271" s="40"/>
      <c r="J271" s="40"/>
      <c r="K271" s="40"/>
      <c r="L271" s="40"/>
      <c r="M271" s="39"/>
      <c r="N271" s="35"/>
      <c r="O271" s="35"/>
      <c r="P271" s="35"/>
      <c r="Q271" s="35"/>
      <c r="R271" s="35"/>
      <c r="S271" s="35"/>
      <c r="T271" s="35"/>
      <c r="U271" s="35"/>
      <c r="V271" s="35"/>
      <c r="W271" s="35"/>
      <c r="X271" s="35"/>
      <c r="Y271" s="35"/>
    </row>
    <row r="272" spans="1:25" x14ac:dyDescent="0.25">
      <c r="A272" s="35"/>
      <c r="B272" s="38" t="s">
        <v>66</v>
      </c>
      <c r="C272" s="42"/>
      <c r="D272" s="41"/>
      <c r="E272" s="41"/>
      <c r="F272" s="40"/>
      <c r="G272" s="40"/>
      <c r="H272" s="40"/>
      <c r="I272" s="40"/>
      <c r="J272" s="40"/>
      <c r="K272" s="40"/>
      <c r="L272" s="40"/>
      <c r="M272" s="39"/>
      <c r="N272" s="35"/>
      <c r="O272" s="35"/>
      <c r="P272" s="35"/>
      <c r="Q272" s="35"/>
      <c r="R272" s="35"/>
      <c r="S272" s="35"/>
      <c r="T272" s="35"/>
      <c r="U272" s="35"/>
      <c r="V272" s="35"/>
      <c r="W272" s="35"/>
      <c r="X272" s="35"/>
      <c r="Y272" s="35"/>
    </row>
    <row r="273" spans="1:25" x14ac:dyDescent="0.25">
      <c r="A273" s="35"/>
      <c r="B273" s="43" t="s">
        <v>65</v>
      </c>
      <c r="C273" s="42"/>
      <c r="D273" s="41"/>
      <c r="E273" s="41"/>
      <c r="F273" s="40"/>
      <c r="G273" s="40"/>
      <c r="H273" s="40"/>
      <c r="I273" s="40"/>
      <c r="J273" s="40"/>
      <c r="K273" s="40"/>
      <c r="L273" s="40"/>
      <c r="M273" s="39"/>
      <c r="N273" s="35"/>
      <c r="O273" s="35"/>
      <c r="P273" s="35"/>
      <c r="Q273" s="35"/>
      <c r="R273" s="35"/>
      <c r="S273" s="35"/>
      <c r="T273" s="35"/>
      <c r="U273" s="35"/>
      <c r="V273" s="35"/>
      <c r="W273" s="35"/>
      <c r="X273" s="35"/>
      <c r="Y273" s="35"/>
    </row>
    <row r="274" spans="1:25" x14ac:dyDescent="0.25">
      <c r="A274" s="35"/>
      <c r="B274" s="43" t="s">
        <v>64</v>
      </c>
      <c r="C274" s="42"/>
      <c r="D274" s="41"/>
      <c r="E274" s="41"/>
      <c r="F274" s="40"/>
      <c r="G274" s="40"/>
      <c r="H274" s="40"/>
      <c r="I274" s="40"/>
      <c r="J274" s="40"/>
      <c r="K274" s="40"/>
      <c r="L274" s="40"/>
      <c r="M274" s="39"/>
      <c r="N274" s="35"/>
      <c r="O274" s="35"/>
      <c r="P274" s="35"/>
      <c r="Q274" s="35"/>
      <c r="R274" s="35"/>
      <c r="S274" s="35"/>
      <c r="T274" s="35"/>
      <c r="U274" s="35"/>
      <c r="V274" s="35"/>
      <c r="W274" s="35"/>
      <c r="X274" s="35"/>
      <c r="Y274" s="35"/>
    </row>
    <row r="275" spans="1:25" x14ac:dyDescent="0.25">
      <c r="A275" s="35"/>
      <c r="B275" s="38" t="s">
        <v>63</v>
      </c>
      <c r="C275" s="42"/>
      <c r="D275" s="41"/>
      <c r="E275" s="41"/>
      <c r="F275" s="40"/>
      <c r="G275" s="40"/>
      <c r="H275" s="40"/>
      <c r="I275" s="40"/>
      <c r="J275" s="40"/>
      <c r="K275" s="40"/>
      <c r="L275" s="40"/>
      <c r="M275" s="39"/>
      <c r="N275" s="35"/>
      <c r="O275" s="35"/>
      <c r="P275" s="35"/>
      <c r="Q275" s="35"/>
      <c r="R275" s="35"/>
      <c r="S275" s="35"/>
      <c r="T275" s="35"/>
      <c r="U275" s="35"/>
      <c r="V275" s="35"/>
      <c r="W275" s="35"/>
      <c r="X275" s="35"/>
      <c r="Y275" s="35"/>
    </row>
    <row r="276" spans="1:25" x14ac:dyDescent="0.25">
      <c r="A276" s="35"/>
      <c r="B276" s="38" t="s">
        <v>62</v>
      </c>
      <c r="C276" s="35"/>
      <c r="D276" s="35"/>
      <c r="E276" s="35"/>
      <c r="F276" s="35"/>
      <c r="G276" s="35"/>
      <c r="H276" s="35"/>
      <c r="I276" s="35"/>
      <c r="J276" s="35"/>
      <c r="K276" s="35"/>
      <c r="L276" s="35"/>
      <c r="M276" s="36"/>
      <c r="N276" s="35"/>
      <c r="O276" s="35"/>
      <c r="P276" s="35"/>
      <c r="Q276" s="35"/>
      <c r="R276" s="35"/>
      <c r="S276" s="35"/>
      <c r="T276" s="35"/>
      <c r="U276" s="35"/>
      <c r="V276" s="35"/>
      <c r="W276" s="35"/>
      <c r="X276" s="35"/>
      <c r="Y276" s="35"/>
    </row>
    <row r="277" spans="1:25" x14ac:dyDescent="0.25">
      <c r="A277" s="35"/>
      <c r="B277" s="38" t="s">
        <v>61</v>
      </c>
      <c r="C277" s="35"/>
      <c r="D277" s="35"/>
      <c r="E277" s="35"/>
      <c r="F277" s="35"/>
      <c r="G277" s="35"/>
      <c r="H277" s="35"/>
      <c r="I277" s="35"/>
      <c r="J277" s="35"/>
      <c r="K277" s="35"/>
      <c r="L277" s="35"/>
      <c r="M277" s="36"/>
      <c r="N277" s="35"/>
      <c r="O277" s="35"/>
      <c r="P277" s="35"/>
      <c r="Q277" s="35"/>
      <c r="R277" s="35"/>
      <c r="S277" s="35"/>
      <c r="T277" s="35"/>
      <c r="U277" s="35"/>
      <c r="V277" s="35"/>
      <c r="W277" s="35"/>
      <c r="X277" s="35"/>
      <c r="Y277" s="35"/>
    </row>
    <row r="278" spans="1:25" x14ac:dyDescent="0.25">
      <c r="A278" s="35"/>
      <c r="B278" s="38" t="s">
        <v>60</v>
      </c>
      <c r="C278" s="35"/>
      <c r="D278" s="35"/>
      <c r="E278" s="35"/>
      <c r="F278" s="35"/>
      <c r="G278" s="35"/>
      <c r="H278" s="35"/>
      <c r="I278" s="35"/>
      <c r="J278" s="35"/>
      <c r="K278" s="35"/>
      <c r="L278" s="35"/>
      <c r="M278" s="36"/>
      <c r="N278" s="35"/>
      <c r="O278" s="35"/>
      <c r="P278" s="35"/>
      <c r="Q278" s="35"/>
      <c r="R278" s="35"/>
      <c r="S278" s="35"/>
      <c r="T278" s="35"/>
      <c r="U278" s="35"/>
      <c r="V278" s="35"/>
      <c r="W278" s="35"/>
      <c r="X278" s="35"/>
      <c r="Y278" s="35"/>
    </row>
    <row r="279" spans="1:25" x14ac:dyDescent="0.25">
      <c r="A279" s="35"/>
      <c r="B279" s="38" t="s">
        <v>59</v>
      </c>
      <c r="C279" s="35"/>
      <c r="D279" s="35"/>
      <c r="E279" s="35"/>
      <c r="F279" s="35"/>
      <c r="G279" s="35"/>
      <c r="H279" s="35"/>
      <c r="I279" s="35"/>
      <c r="J279" s="35"/>
      <c r="K279" s="35"/>
      <c r="L279" s="35"/>
      <c r="M279" s="36"/>
      <c r="N279" s="35"/>
      <c r="O279" s="35"/>
      <c r="P279" s="35"/>
      <c r="Q279" s="35"/>
      <c r="R279" s="35"/>
      <c r="S279" s="35"/>
      <c r="T279" s="35"/>
      <c r="U279" s="35"/>
      <c r="V279" s="35"/>
      <c r="W279" s="35"/>
      <c r="X279" s="35"/>
      <c r="Y279" s="35"/>
    </row>
    <row r="280" spans="1:25" x14ac:dyDescent="0.25">
      <c r="A280" s="35"/>
      <c r="B280" s="38" t="s">
        <v>58</v>
      </c>
      <c r="C280" s="35"/>
      <c r="D280" s="35"/>
      <c r="E280" s="35"/>
      <c r="F280" s="35"/>
      <c r="G280" s="35"/>
      <c r="H280" s="35"/>
      <c r="I280" s="35"/>
      <c r="J280" s="35"/>
      <c r="K280" s="35"/>
      <c r="L280" s="35"/>
      <c r="M280" s="36"/>
      <c r="N280" s="35"/>
      <c r="O280" s="35"/>
      <c r="P280" s="35"/>
      <c r="Q280" s="35"/>
      <c r="R280" s="35"/>
      <c r="S280" s="35"/>
      <c r="T280" s="35"/>
      <c r="U280" s="35"/>
      <c r="V280" s="35"/>
      <c r="W280" s="35"/>
      <c r="X280" s="35"/>
      <c r="Y280" s="35"/>
    </row>
    <row r="281" spans="1:25" x14ac:dyDescent="0.25">
      <c r="A281" s="35"/>
      <c r="B281" s="37"/>
      <c r="C281" s="35"/>
      <c r="D281" s="35"/>
      <c r="E281" s="35"/>
      <c r="F281" s="35"/>
      <c r="G281" s="35"/>
      <c r="H281" s="35"/>
      <c r="I281" s="35"/>
      <c r="J281" s="35"/>
      <c r="K281" s="35"/>
      <c r="L281" s="35"/>
      <c r="M281" s="36"/>
      <c r="N281" s="35"/>
      <c r="O281" s="35"/>
      <c r="P281" s="35"/>
      <c r="Q281" s="35"/>
      <c r="R281" s="35"/>
      <c r="S281" s="35"/>
      <c r="T281" s="35"/>
      <c r="U281" s="35"/>
      <c r="V281" s="35"/>
      <c r="W281" s="35"/>
      <c r="X281" s="35"/>
      <c r="Y281" s="35"/>
    </row>
    <row r="282" spans="1:25" x14ac:dyDescent="0.25">
      <c r="A282" s="2" t="s">
        <v>57</v>
      </c>
      <c r="B282" s="21" t="s">
        <v>56</v>
      </c>
      <c r="C282" s="1"/>
      <c r="D282" s="1"/>
      <c r="E282" s="1"/>
      <c r="F282" s="1"/>
      <c r="G282" s="1"/>
      <c r="H282" s="1"/>
      <c r="I282" s="1"/>
      <c r="J282" s="1"/>
      <c r="K282" s="1"/>
      <c r="L282" s="1"/>
      <c r="M282" s="1"/>
      <c r="N282" s="35"/>
      <c r="O282" s="35"/>
      <c r="P282" s="35"/>
      <c r="Q282" s="35"/>
      <c r="R282" s="35"/>
      <c r="S282" s="35"/>
      <c r="T282" s="35"/>
      <c r="U282" s="35"/>
      <c r="V282" s="35"/>
      <c r="W282" s="35"/>
      <c r="X282" s="35"/>
      <c r="Y282" s="35"/>
    </row>
    <row r="283" spans="1:25" x14ac:dyDescent="0.25">
      <c r="A283" s="35"/>
      <c r="B283" s="21" t="s">
        <v>55</v>
      </c>
      <c r="C283" s="20"/>
      <c r="D283" s="1"/>
      <c r="E283" s="1"/>
      <c r="F283" s="1"/>
      <c r="G283" s="1"/>
      <c r="H283" s="1"/>
      <c r="I283" s="1"/>
      <c r="J283" s="1"/>
      <c r="K283" s="1"/>
      <c r="L283" s="1"/>
      <c r="M283" s="1"/>
      <c r="N283" s="35"/>
      <c r="O283" s="35"/>
      <c r="P283" s="35"/>
      <c r="Q283" s="35"/>
      <c r="R283" s="35"/>
      <c r="S283" s="35"/>
      <c r="T283" s="35"/>
      <c r="U283" s="35"/>
      <c r="V283" s="35"/>
      <c r="W283" s="35"/>
      <c r="X283" s="35"/>
      <c r="Y283" s="35"/>
    </row>
    <row r="284" spans="1:25" x14ac:dyDescent="0.25">
      <c r="A284" s="35"/>
      <c r="B284" s="19" t="s">
        <v>54</v>
      </c>
      <c r="C284" s="1"/>
      <c r="D284" s="1"/>
      <c r="E284" s="1"/>
      <c r="F284" s="1"/>
      <c r="G284" s="1"/>
      <c r="H284" s="1"/>
      <c r="I284" s="1"/>
      <c r="J284" s="1"/>
      <c r="K284" s="1"/>
      <c r="L284" s="1"/>
      <c r="M284" s="1"/>
      <c r="N284" s="35"/>
      <c r="O284" s="35"/>
      <c r="P284" s="35"/>
      <c r="Q284" s="35"/>
      <c r="R284" s="35"/>
      <c r="S284" s="35"/>
      <c r="T284" s="35"/>
      <c r="U284" s="35"/>
      <c r="V284" s="35"/>
      <c r="W284" s="35"/>
      <c r="X284" s="35"/>
      <c r="Y284" s="35"/>
    </row>
    <row r="285" spans="1:25" x14ac:dyDescent="0.25">
      <c r="A285" s="35"/>
      <c r="B285" s="37"/>
      <c r="C285" s="35"/>
      <c r="D285" s="35"/>
      <c r="E285" s="35"/>
      <c r="F285" s="35"/>
      <c r="G285" s="35"/>
      <c r="H285" s="35"/>
      <c r="I285" s="35"/>
      <c r="J285" s="35"/>
      <c r="K285" s="35"/>
      <c r="L285" s="35"/>
      <c r="M285" s="36"/>
      <c r="N285" s="35"/>
      <c r="O285" s="35"/>
      <c r="P285" s="35"/>
      <c r="Q285" s="35"/>
      <c r="R285" s="35"/>
      <c r="S285" s="35"/>
      <c r="T285" s="35"/>
      <c r="U285" s="35"/>
      <c r="V285" s="35"/>
      <c r="W285" s="35"/>
      <c r="X285" s="35"/>
      <c r="Y285" s="35"/>
    </row>
    <row r="286" spans="1:25" x14ac:dyDescent="0.25">
      <c r="A286" s="35"/>
      <c r="B286" s="37"/>
      <c r="C286" s="35"/>
      <c r="D286" s="35"/>
      <c r="E286" s="35"/>
      <c r="F286" s="35"/>
      <c r="G286" s="35"/>
      <c r="H286" s="35"/>
      <c r="I286" s="35"/>
      <c r="J286" s="35"/>
      <c r="K286" s="35"/>
      <c r="L286" s="35"/>
      <c r="M286" s="36"/>
      <c r="N286" s="35"/>
      <c r="O286" s="35"/>
      <c r="P286" s="35"/>
      <c r="Q286" s="35"/>
      <c r="R286" s="35"/>
      <c r="S286" s="35"/>
      <c r="T286" s="35"/>
      <c r="U286" s="35"/>
      <c r="V286" s="35"/>
      <c r="W286" s="35"/>
      <c r="X286" s="35"/>
      <c r="Y286" s="35"/>
    </row>
    <row r="287" spans="1:25" x14ac:dyDescent="0.25">
      <c r="A287" s="35"/>
      <c r="B287" s="35"/>
      <c r="C287" s="35"/>
      <c r="D287" s="35"/>
      <c r="E287" s="35"/>
      <c r="F287" s="35"/>
      <c r="G287" s="35"/>
      <c r="H287" s="35"/>
      <c r="I287" s="35"/>
      <c r="J287" s="35"/>
      <c r="K287" s="35"/>
      <c r="L287" s="35"/>
      <c r="M287" s="36"/>
      <c r="N287" s="35"/>
      <c r="O287" s="35"/>
      <c r="P287" s="35"/>
      <c r="Q287" s="35"/>
      <c r="R287" s="35"/>
      <c r="S287" s="35"/>
      <c r="T287" s="35"/>
      <c r="U287" s="35"/>
      <c r="V287" s="35"/>
      <c r="W287" s="35"/>
      <c r="X287" s="35"/>
      <c r="Y287" s="35"/>
    </row>
    <row r="288" spans="1:25" x14ac:dyDescent="0.25">
      <c r="A288" s="35"/>
      <c r="B288" s="35"/>
      <c r="C288" s="35"/>
      <c r="D288" s="35"/>
      <c r="E288" s="35"/>
      <c r="F288" s="35"/>
      <c r="G288" s="35"/>
      <c r="H288" s="35"/>
      <c r="I288" s="35"/>
      <c r="J288" s="35"/>
      <c r="K288" s="35"/>
      <c r="L288" s="35"/>
      <c r="M288" s="36"/>
      <c r="N288" s="35"/>
      <c r="O288" s="35"/>
      <c r="P288" s="35"/>
      <c r="Q288" s="35"/>
      <c r="R288" s="35"/>
      <c r="S288" s="35"/>
      <c r="T288" s="35"/>
      <c r="U288" s="35"/>
      <c r="V288" s="35"/>
      <c r="W288" s="35"/>
      <c r="X288" s="35"/>
      <c r="Y288" s="35"/>
    </row>
    <row r="289" spans="1:25" x14ac:dyDescent="0.25">
      <c r="A289" s="35"/>
      <c r="B289" s="35"/>
      <c r="C289" s="35"/>
      <c r="D289" s="35"/>
      <c r="E289" s="35"/>
      <c r="F289" s="35"/>
      <c r="G289" s="35"/>
      <c r="H289" s="35"/>
      <c r="I289" s="35"/>
      <c r="J289" s="35"/>
      <c r="K289" s="35"/>
      <c r="L289" s="35"/>
      <c r="M289" s="36"/>
      <c r="N289" s="35"/>
      <c r="O289" s="35"/>
      <c r="P289" s="35"/>
      <c r="Q289" s="35"/>
      <c r="R289" s="35"/>
      <c r="S289" s="35"/>
      <c r="T289" s="35"/>
      <c r="U289" s="35"/>
      <c r="V289" s="35"/>
      <c r="W289" s="35"/>
      <c r="X289" s="35"/>
      <c r="Y289" s="35"/>
    </row>
    <row r="290" spans="1:25" x14ac:dyDescent="0.25">
      <c r="A290" s="35"/>
      <c r="B290" s="35"/>
      <c r="C290" s="35"/>
      <c r="D290" s="35"/>
      <c r="E290" s="35"/>
      <c r="F290" s="35"/>
      <c r="G290" s="35"/>
      <c r="H290" s="35"/>
      <c r="I290" s="35"/>
      <c r="J290" s="35"/>
      <c r="K290" s="35"/>
      <c r="L290" s="35"/>
      <c r="M290" s="36"/>
      <c r="N290" s="35"/>
      <c r="O290" s="35"/>
      <c r="P290" s="35"/>
      <c r="Q290" s="35"/>
      <c r="R290" s="35"/>
      <c r="S290" s="35"/>
      <c r="T290" s="35"/>
      <c r="U290" s="35"/>
      <c r="V290" s="35"/>
      <c r="W290" s="35"/>
      <c r="X290" s="35"/>
      <c r="Y290" s="35"/>
    </row>
    <row r="291" spans="1:25" x14ac:dyDescent="0.25">
      <c r="A291" s="35"/>
      <c r="B291" s="35"/>
      <c r="C291" s="35"/>
      <c r="D291" s="35"/>
      <c r="E291" s="35"/>
      <c r="F291" s="35"/>
      <c r="G291" s="35"/>
      <c r="H291" s="35"/>
      <c r="I291" s="35"/>
      <c r="J291" s="35"/>
      <c r="K291" s="35"/>
      <c r="L291" s="35"/>
      <c r="M291" s="36"/>
      <c r="N291" s="35"/>
      <c r="O291" s="35"/>
      <c r="P291" s="35"/>
      <c r="Q291" s="35"/>
      <c r="R291" s="35"/>
      <c r="S291" s="35"/>
      <c r="T291" s="35"/>
      <c r="U291" s="35"/>
      <c r="V291" s="35"/>
      <c r="W291" s="35"/>
      <c r="X291" s="35"/>
      <c r="Y291" s="35"/>
    </row>
    <row r="292" spans="1:25" x14ac:dyDescent="0.25">
      <c r="A292" s="35"/>
      <c r="B292" s="35"/>
      <c r="C292" s="35"/>
      <c r="D292" s="35"/>
      <c r="E292" s="35"/>
      <c r="F292" s="35"/>
      <c r="G292" s="35"/>
      <c r="H292" s="35"/>
      <c r="I292" s="35"/>
      <c r="J292" s="35"/>
      <c r="K292" s="35"/>
      <c r="L292" s="35"/>
      <c r="M292" s="36"/>
      <c r="N292" s="35"/>
      <c r="O292" s="35"/>
      <c r="P292" s="35"/>
      <c r="Q292" s="35"/>
      <c r="R292" s="35"/>
      <c r="S292" s="35"/>
      <c r="T292" s="35"/>
      <c r="U292" s="35"/>
      <c r="V292" s="35"/>
      <c r="W292" s="35"/>
      <c r="X292" s="35"/>
      <c r="Y292" s="35"/>
    </row>
  </sheetData>
  <mergeCells count="100">
    <mergeCell ref="B5:C6"/>
    <mergeCell ref="D5:E6"/>
    <mergeCell ref="F5:G5"/>
    <mergeCell ref="H5:I5"/>
    <mergeCell ref="J5:K5"/>
    <mergeCell ref="N5:U5"/>
    <mergeCell ref="F6:M6"/>
    <mergeCell ref="N6:O6"/>
    <mergeCell ref="P6:Q6"/>
    <mergeCell ref="R6:S6"/>
    <mergeCell ref="T6:U6"/>
    <mergeCell ref="L5:M5"/>
    <mergeCell ref="B9:B14"/>
    <mergeCell ref="C9:C14"/>
    <mergeCell ref="B15:B20"/>
    <mergeCell ref="B21:B26"/>
    <mergeCell ref="C15:C20"/>
    <mergeCell ref="C21:C26"/>
    <mergeCell ref="B27:B30"/>
    <mergeCell ref="C27:C30"/>
    <mergeCell ref="B31:B35"/>
    <mergeCell ref="C31:C35"/>
    <mergeCell ref="B36:B40"/>
    <mergeCell ref="C36:C40"/>
    <mergeCell ref="B41:B46"/>
    <mergeCell ref="C41:C46"/>
    <mergeCell ref="B47:B51"/>
    <mergeCell ref="C47:C51"/>
    <mergeCell ref="B52:B56"/>
    <mergeCell ref="C52:C56"/>
    <mergeCell ref="B57:B62"/>
    <mergeCell ref="C57:C62"/>
    <mergeCell ref="B63:B68"/>
    <mergeCell ref="C63:C68"/>
    <mergeCell ref="B69:B74"/>
    <mergeCell ref="C69:C74"/>
    <mergeCell ref="B75:B78"/>
    <mergeCell ref="C75:C78"/>
    <mergeCell ref="B79:B84"/>
    <mergeCell ref="C79:C84"/>
    <mergeCell ref="B85:B91"/>
    <mergeCell ref="C85:C91"/>
    <mergeCell ref="B92:B97"/>
    <mergeCell ref="C92:C97"/>
    <mergeCell ref="B98:B103"/>
    <mergeCell ref="C98:C103"/>
    <mergeCell ref="B104:B109"/>
    <mergeCell ref="C104:C109"/>
    <mergeCell ref="B110:B113"/>
    <mergeCell ref="C110:C113"/>
    <mergeCell ref="B115:B120"/>
    <mergeCell ref="C115:C120"/>
    <mergeCell ref="B121:B126"/>
    <mergeCell ref="C121:C126"/>
    <mergeCell ref="B127:B132"/>
    <mergeCell ref="C127:C132"/>
    <mergeCell ref="B133:B138"/>
    <mergeCell ref="C133:C138"/>
    <mergeCell ref="B139:B144"/>
    <mergeCell ref="C139:C144"/>
    <mergeCell ref="B145:B151"/>
    <mergeCell ref="C145:C151"/>
    <mergeCell ref="B152:B157"/>
    <mergeCell ref="C152:C157"/>
    <mergeCell ref="B158:B162"/>
    <mergeCell ref="C158:C162"/>
    <mergeCell ref="B163:B168"/>
    <mergeCell ref="C163:C168"/>
    <mergeCell ref="B169:B174"/>
    <mergeCell ref="C169:C174"/>
    <mergeCell ref="B175:B180"/>
    <mergeCell ref="C175:C180"/>
    <mergeCell ref="B181:B187"/>
    <mergeCell ref="C181:C187"/>
    <mergeCell ref="B188:B194"/>
    <mergeCell ref="C188:C194"/>
    <mergeCell ref="B195:B201"/>
    <mergeCell ref="C195:C201"/>
    <mergeCell ref="B202:B206"/>
    <mergeCell ref="C202:C206"/>
    <mergeCell ref="B207:B211"/>
    <mergeCell ref="C207:C211"/>
    <mergeCell ref="B212:B217"/>
    <mergeCell ref="C212:C217"/>
    <mergeCell ref="B218:B223"/>
    <mergeCell ref="C218:C223"/>
    <mergeCell ref="B224:B229"/>
    <mergeCell ref="C224:C229"/>
    <mergeCell ref="B230:B235"/>
    <mergeCell ref="C230:C235"/>
    <mergeCell ref="B253:B259"/>
    <mergeCell ref="C253:C259"/>
    <mergeCell ref="B260:B266"/>
    <mergeCell ref="C260:C266"/>
    <mergeCell ref="B237:B241"/>
    <mergeCell ref="C237:C241"/>
    <mergeCell ref="B242:B245"/>
    <mergeCell ref="C242:C245"/>
    <mergeCell ref="B246:B252"/>
    <mergeCell ref="C246:C252"/>
  </mergeCells>
  <hyperlinks>
    <hyperlink ref="B282" r:id="rId1" xr:uid="{00000000-0004-0000-0100-000000000000}"/>
    <hyperlink ref="B283" r:id="rId2" xr:uid="{00000000-0004-0000-0100-000001000000}"/>
    <hyperlink ref="B284" r:id="rId3" xr:uid="{00000000-0004-0000-0100-000002000000}"/>
    <hyperlink ref="W2" location="'Spis Contents'!A1" display="Powrót do spisu" xr:uid="{00000000-0004-0000-0100-000003000000}"/>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81"/>
  <sheetViews>
    <sheetView zoomScaleNormal="100" workbookViewId="0">
      <pane xSplit="3" ySplit="5" topLeftCell="D6" activePane="bottomRight" state="frozen"/>
      <selection pane="topRight" activeCell="C1" sqref="C1"/>
      <selection pane="bottomLeft" activeCell="A6" sqref="A6"/>
      <selection pane="bottomRight"/>
    </sheetView>
  </sheetViews>
  <sheetFormatPr defaultColWidth="9.140625" defaultRowHeight="15" x14ac:dyDescent="0.25"/>
  <cols>
    <col min="1" max="1" width="12.7109375" style="86" customWidth="1"/>
    <col min="2" max="2" width="50.42578125" style="86" customWidth="1"/>
    <col min="3" max="3" width="2.7109375" style="90" customWidth="1"/>
    <col min="4" max="4" width="6.7109375" style="86" customWidth="1"/>
    <col min="5" max="5" width="2.7109375" style="89" customWidth="1"/>
    <col min="6" max="6" width="6.7109375" style="86" customWidth="1"/>
    <col min="7" max="7" width="2.7109375" style="89" customWidth="1"/>
    <col min="8" max="8" width="6.7109375" style="86" customWidth="1"/>
    <col min="9" max="9" width="2.7109375" style="89" customWidth="1"/>
    <col min="10" max="10" width="6.7109375" style="90" customWidth="1"/>
    <col min="11" max="11" width="2.7109375" style="89" customWidth="1"/>
    <col min="12" max="12" width="6.7109375" style="86" customWidth="1"/>
    <col min="13" max="13" width="2.7109375" style="89" customWidth="1"/>
    <col min="14" max="14" width="6.7109375" style="90" customWidth="1"/>
    <col min="15" max="15" width="2.7109375" style="89" customWidth="1"/>
    <col min="16" max="16" width="6.7109375" style="90" customWidth="1"/>
    <col min="17" max="17" width="2.7109375" style="89" customWidth="1"/>
    <col min="18" max="18" width="6.7109375" style="90" customWidth="1"/>
    <col min="19" max="19" width="2.7109375" style="89" customWidth="1"/>
    <col min="20" max="20" width="6.7109375" style="86" customWidth="1"/>
    <col min="21" max="21" width="2.7109375" style="89" customWidth="1"/>
    <col min="22" max="22" width="6.7109375" style="86" customWidth="1"/>
    <col min="23" max="23" width="2.7109375" style="89" customWidth="1"/>
    <col min="24" max="24" width="6.7109375" style="86" customWidth="1"/>
    <col min="25" max="25" width="2.7109375" style="89" customWidth="1"/>
    <col min="26" max="26" width="6.7109375" style="90" customWidth="1"/>
    <col min="27" max="27" width="2.7109375" style="89" customWidth="1"/>
    <col min="28" max="28" width="6.7109375" style="86" customWidth="1"/>
    <col min="29" max="29" width="2.7109375" style="88" customWidth="1"/>
    <col min="30" max="30" width="6.7109375" style="86" customWidth="1"/>
    <col min="31" max="31" width="3" style="87" customWidth="1"/>
    <col min="32" max="32" width="6.7109375" style="86" customWidth="1"/>
    <col min="33" max="33" width="3.28515625" style="87" customWidth="1"/>
    <col min="34" max="34" width="6.7109375" style="86" customWidth="1"/>
    <col min="35" max="35" width="3.28515625" style="86" customWidth="1"/>
    <col min="36" max="16384" width="9.140625" style="86"/>
  </cols>
  <sheetData>
    <row r="1" spans="1:37" x14ac:dyDescent="0.25">
      <c r="A1" s="124" t="s">
        <v>22</v>
      </c>
      <c r="B1" s="123" t="s">
        <v>21</v>
      </c>
      <c r="C1" s="122"/>
    </row>
    <row r="2" spans="1:37" ht="15.75" thickBot="1" x14ac:dyDescent="0.3">
      <c r="B2" s="121" t="s">
        <v>20</v>
      </c>
      <c r="C2" s="120"/>
      <c r="AK2" s="30" t="s">
        <v>189</v>
      </c>
    </row>
    <row r="3" spans="1:37" ht="15" customHeight="1" x14ac:dyDescent="0.25">
      <c r="B3" s="307" t="s">
        <v>136</v>
      </c>
      <c r="C3" s="307"/>
      <c r="D3" s="310">
        <v>2000</v>
      </c>
      <c r="E3" s="311"/>
      <c r="F3" s="312">
        <v>2005</v>
      </c>
      <c r="G3" s="311"/>
      <c r="H3" s="312">
        <v>2010</v>
      </c>
      <c r="I3" s="311"/>
      <c r="J3" s="312">
        <v>2015</v>
      </c>
      <c r="K3" s="311"/>
      <c r="L3" s="312">
        <v>2016</v>
      </c>
      <c r="M3" s="311"/>
      <c r="N3" s="312">
        <v>2017</v>
      </c>
      <c r="O3" s="311"/>
      <c r="P3" s="312">
        <v>2018</v>
      </c>
      <c r="Q3" s="311"/>
      <c r="R3" s="312">
        <v>2019</v>
      </c>
      <c r="S3" s="311"/>
      <c r="T3" s="312">
        <v>2000</v>
      </c>
      <c r="U3" s="311"/>
      <c r="V3" s="312">
        <v>2005</v>
      </c>
      <c r="W3" s="311"/>
      <c r="X3" s="312">
        <v>2010</v>
      </c>
      <c r="Y3" s="311"/>
      <c r="Z3" s="312">
        <v>2015</v>
      </c>
      <c r="AA3" s="311"/>
      <c r="AB3" s="312">
        <v>2016</v>
      </c>
      <c r="AC3" s="311"/>
      <c r="AD3" s="318">
        <v>2017</v>
      </c>
      <c r="AE3" s="311"/>
      <c r="AF3" s="312">
        <v>2018</v>
      </c>
      <c r="AG3" s="311"/>
      <c r="AH3" s="312">
        <v>2019</v>
      </c>
      <c r="AI3" s="318"/>
    </row>
    <row r="4" spans="1:37" ht="29.25" customHeight="1" x14ac:dyDescent="0.25">
      <c r="B4" s="308"/>
      <c r="C4" s="308"/>
      <c r="D4" s="313" t="s">
        <v>164</v>
      </c>
      <c r="E4" s="314"/>
      <c r="F4" s="314"/>
      <c r="G4" s="314"/>
      <c r="H4" s="314"/>
      <c r="I4" s="314"/>
      <c r="J4" s="314"/>
      <c r="K4" s="314"/>
      <c r="L4" s="314"/>
      <c r="M4" s="314"/>
      <c r="N4" s="314"/>
      <c r="O4" s="314"/>
      <c r="P4" s="314"/>
      <c r="Q4" s="314"/>
      <c r="R4" s="314"/>
      <c r="S4" s="315"/>
      <c r="T4" s="319" t="s">
        <v>163</v>
      </c>
      <c r="U4" s="314"/>
      <c r="V4" s="314"/>
      <c r="W4" s="314"/>
      <c r="X4" s="314"/>
      <c r="Y4" s="314"/>
      <c r="Z4" s="314"/>
      <c r="AA4" s="314"/>
      <c r="AB4" s="314"/>
      <c r="AC4" s="314"/>
      <c r="AD4" s="314"/>
      <c r="AE4" s="314"/>
      <c r="AF4" s="314"/>
      <c r="AG4" s="314"/>
      <c r="AH4" s="314"/>
      <c r="AI4" s="314"/>
    </row>
    <row r="5" spans="1:37" ht="28.5" customHeight="1" thickBot="1" x14ac:dyDescent="0.3">
      <c r="B5" s="309"/>
      <c r="C5" s="309"/>
      <c r="D5" s="316" t="s">
        <v>162</v>
      </c>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row>
    <row r="6" spans="1:37" x14ac:dyDescent="0.25">
      <c r="B6" s="107" t="s">
        <v>125</v>
      </c>
      <c r="C6" s="106"/>
      <c r="D6" s="105" t="s">
        <v>0</v>
      </c>
      <c r="E6" s="101"/>
      <c r="F6" s="102" t="s">
        <v>0</v>
      </c>
      <c r="G6" s="101"/>
      <c r="H6" s="102" t="s">
        <v>0</v>
      </c>
      <c r="I6" s="101"/>
      <c r="J6" s="102" t="s">
        <v>0</v>
      </c>
      <c r="K6" s="101"/>
      <c r="L6" s="102" t="s">
        <v>0</v>
      </c>
      <c r="M6" s="101"/>
      <c r="N6" s="104"/>
      <c r="O6" s="119"/>
      <c r="P6" s="104"/>
      <c r="Q6" s="119"/>
      <c r="R6" s="104"/>
      <c r="S6" s="103"/>
      <c r="T6" s="102" t="s">
        <v>0</v>
      </c>
      <c r="U6" s="101"/>
      <c r="V6" s="102" t="s">
        <v>0</v>
      </c>
      <c r="W6" s="101"/>
      <c r="X6" s="102" t="s">
        <v>0</v>
      </c>
      <c r="Y6" s="101"/>
      <c r="Z6" s="102" t="s">
        <v>0</v>
      </c>
      <c r="AA6" s="101"/>
      <c r="AB6" s="102" t="s">
        <v>0</v>
      </c>
      <c r="AC6" s="119"/>
      <c r="AD6" s="99" t="s">
        <v>0</v>
      </c>
      <c r="AE6" s="118"/>
      <c r="AF6" s="99" t="s">
        <v>0</v>
      </c>
      <c r="AG6" s="118"/>
      <c r="AH6" s="99" t="s">
        <v>0</v>
      </c>
      <c r="AI6" s="98"/>
    </row>
    <row r="7" spans="1:37" x14ac:dyDescent="0.25">
      <c r="B7" s="109" t="s">
        <v>124</v>
      </c>
      <c r="C7" s="108"/>
      <c r="D7" s="105" t="s">
        <v>0</v>
      </c>
      <c r="E7" s="101"/>
      <c r="F7" s="102" t="s">
        <v>0</v>
      </c>
      <c r="G7" s="101"/>
      <c r="H7" s="102" t="s">
        <v>0</v>
      </c>
      <c r="I7" s="101"/>
      <c r="J7" s="102">
        <v>496</v>
      </c>
      <c r="K7" s="101"/>
      <c r="L7" s="102">
        <v>495</v>
      </c>
      <c r="M7" s="101"/>
      <c r="N7" s="104">
        <v>499</v>
      </c>
      <c r="O7" s="101"/>
      <c r="P7" s="104" t="s">
        <v>0</v>
      </c>
      <c r="Q7" s="101"/>
      <c r="R7" s="104" t="s">
        <v>0</v>
      </c>
      <c r="S7" s="103"/>
      <c r="T7" s="102" t="s">
        <v>0</v>
      </c>
      <c r="U7" s="101"/>
      <c r="V7" s="102" t="s">
        <v>0</v>
      </c>
      <c r="W7" s="101"/>
      <c r="X7" s="102" t="s">
        <v>0</v>
      </c>
      <c r="Y7" s="101"/>
      <c r="Z7" s="102" t="s">
        <v>0</v>
      </c>
      <c r="AA7" s="101"/>
      <c r="AB7" s="102" t="s">
        <v>0</v>
      </c>
      <c r="AC7" s="101"/>
      <c r="AD7" s="99" t="s">
        <v>0</v>
      </c>
      <c r="AE7" s="100"/>
      <c r="AF7" s="99" t="s">
        <v>0</v>
      </c>
      <c r="AG7" s="100"/>
      <c r="AH7" s="99" t="s">
        <v>0</v>
      </c>
      <c r="AI7" s="98"/>
    </row>
    <row r="8" spans="1:37" x14ac:dyDescent="0.25">
      <c r="B8" s="109" t="s">
        <v>123</v>
      </c>
      <c r="C8" s="108"/>
      <c r="D8" s="105">
        <v>404</v>
      </c>
      <c r="E8" s="101"/>
      <c r="F8" s="102">
        <v>390</v>
      </c>
      <c r="G8" s="101"/>
      <c r="H8" s="102">
        <v>378</v>
      </c>
      <c r="I8" s="101"/>
      <c r="J8" s="102">
        <v>381</v>
      </c>
      <c r="K8" s="101" t="s">
        <v>8</v>
      </c>
      <c r="L8" s="102">
        <v>384</v>
      </c>
      <c r="M8" s="101"/>
      <c r="N8" s="104" t="s">
        <v>0</v>
      </c>
      <c r="O8" s="101"/>
      <c r="P8" s="104" t="s">
        <v>0</v>
      </c>
      <c r="Q8" s="101"/>
      <c r="R8" s="104" t="s">
        <v>0</v>
      </c>
      <c r="S8" s="103"/>
      <c r="T8" s="102">
        <v>40</v>
      </c>
      <c r="U8" s="101"/>
      <c r="V8" s="102">
        <v>40</v>
      </c>
      <c r="W8" s="101"/>
      <c r="X8" s="102">
        <v>39</v>
      </c>
      <c r="Y8" s="101"/>
      <c r="Z8" s="102">
        <v>41</v>
      </c>
      <c r="AA8" s="101"/>
      <c r="AB8" s="102">
        <v>42</v>
      </c>
      <c r="AC8" s="101"/>
      <c r="AD8" s="99" t="s">
        <v>0</v>
      </c>
      <c r="AE8" s="100"/>
      <c r="AF8" s="99" t="s">
        <v>0</v>
      </c>
      <c r="AG8" s="100"/>
      <c r="AH8" s="99" t="s">
        <v>0</v>
      </c>
      <c r="AI8" s="98"/>
    </row>
    <row r="9" spans="1:37" x14ac:dyDescent="0.25">
      <c r="B9" s="109" t="s">
        <v>121</v>
      </c>
      <c r="C9" s="108" t="s">
        <v>4</v>
      </c>
      <c r="D9" s="105">
        <v>795</v>
      </c>
      <c r="E9" s="101"/>
      <c r="F9" s="102">
        <v>769</v>
      </c>
      <c r="G9" s="101"/>
      <c r="H9" s="102">
        <v>765</v>
      </c>
      <c r="I9" s="101"/>
      <c r="J9" s="102">
        <v>754</v>
      </c>
      <c r="K9" s="101"/>
      <c r="L9" s="102">
        <v>742</v>
      </c>
      <c r="M9" s="101"/>
      <c r="N9" s="104">
        <v>737</v>
      </c>
      <c r="O9" s="101"/>
      <c r="P9" s="104">
        <v>727</v>
      </c>
      <c r="Q9" s="101"/>
      <c r="R9" s="104">
        <v>719</v>
      </c>
      <c r="S9" s="103"/>
      <c r="T9" s="102">
        <v>59</v>
      </c>
      <c r="U9" s="101"/>
      <c r="V9" s="102">
        <v>60</v>
      </c>
      <c r="W9" s="101"/>
      <c r="X9" s="102">
        <v>63</v>
      </c>
      <c r="Y9" s="101"/>
      <c r="Z9" s="102">
        <v>61</v>
      </c>
      <c r="AA9" s="101"/>
      <c r="AB9" s="102">
        <v>61</v>
      </c>
      <c r="AC9" s="101"/>
      <c r="AD9" s="99">
        <v>75</v>
      </c>
      <c r="AE9" s="100"/>
      <c r="AF9" s="99">
        <v>73</v>
      </c>
      <c r="AG9" s="100"/>
      <c r="AH9" s="99">
        <v>69</v>
      </c>
      <c r="AI9" s="98"/>
    </row>
    <row r="10" spans="1:37" x14ac:dyDescent="0.25">
      <c r="B10" s="109" t="s">
        <v>120</v>
      </c>
      <c r="C10" s="108"/>
      <c r="D10" s="105">
        <v>671</v>
      </c>
      <c r="E10" s="101"/>
      <c r="F10" s="102">
        <v>643</v>
      </c>
      <c r="G10" s="101"/>
      <c r="H10" s="102">
        <v>614</v>
      </c>
      <c r="I10" s="101"/>
      <c r="J10" s="102">
        <v>582</v>
      </c>
      <c r="K10" s="101"/>
      <c r="L10" s="102">
        <v>569</v>
      </c>
      <c r="M10" s="101"/>
      <c r="N10" s="104">
        <v>566</v>
      </c>
      <c r="O10" s="101"/>
      <c r="P10" s="104">
        <v>562</v>
      </c>
      <c r="Q10" s="101"/>
      <c r="R10" s="104">
        <v>557</v>
      </c>
      <c r="S10" s="103" t="s">
        <v>8</v>
      </c>
      <c r="T10" s="102">
        <v>156</v>
      </c>
      <c r="U10" s="101"/>
      <c r="V10" s="102">
        <v>153</v>
      </c>
      <c r="W10" s="101"/>
      <c r="X10" s="102">
        <v>147</v>
      </c>
      <c r="Y10" s="101"/>
      <c r="Z10" s="102">
        <v>140</v>
      </c>
      <c r="AA10" s="101"/>
      <c r="AB10" s="102">
        <v>137</v>
      </c>
      <c r="AC10" s="101"/>
      <c r="AD10" s="99">
        <v>136</v>
      </c>
      <c r="AE10" s="100"/>
      <c r="AF10" s="99">
        <v>135</v>
      </c>
      <c r="AG10" s="100"/>
      <c r="AH10" s="99">
        <v>141</v>
      </c>
      <c r="AI10" s="98"/>
    </row>
    <row r="11" spans="1:37" x14ac:dyDescent="0.25">
      <c r="B11" s="109" t="s">
        <v>119</v>
      </c>
      <c r="C11" s="108"/>
      <c r="D11" s="105">
        <v>1261.46</v>
      </c>
      <c r="E11" s="101"/>
      <c r="F11" s="102">
        <v>1112.93</v>
      </c>
      <c r="G11" s="101"/>
      <c r="H11" s="102">
        <v>1145</v>
      </c>
      <c r="I11" s="101"/>
      <c r="J11" s="102">
        <v>1083.29</v>
      </c>
      <c r="K11" s="101" t="s">
        <v>10</v>
      </c>
      <c r="L11" s="102" t="s">
        <v>0</v>
      </c>
      <c r="M11" s="101"/>
      <c r="N11" s="104" t="s">
        <v>0</v>
      </c>
      <c r="O11" s="101"/>
      <c r="P11" s="104" t="s">
        <v>0</v>
      </c>
      <c r="Q11" s="101"/>
      <c r="R11" s="104" t="s">
        <v>0</v>
      </c>
      <c r="S11" s="103"/>
      <c r="T11" s="102">
        <v>100.19</v>
      </c>
      <c r="U11" s="101"/>
      <c r="V11" s="102">
        <v>71.459999999999994</v>
      </c>
      <c r="W11" s="101"/>
      <c r="X11" s="102">
        <v>69.599999999999994</v>
      </c>
      <c r="Y11" s="101"/>
      <c r="Z11" s="102">
        <v>67.489999999999995</v>
      </c>
      <c r="AA11" s="101" t="s">
        <v>10</v>
      </c>
      <c r="AB11" s="102" t="s">
        <v>0</v>
      </c>
      <c r="AC11" s="101"/>
      <c r="AD11" s="99" t="s">
        <v>0</v>
      </c>
      <c r="AE11" s="100"/>
      <c r="AF11" s="99" t="s">
        <v>0</v>
      </c>
      <c r="AG11" s="100"/>
      <c r="AH11" s="99" t="s">
        <v>0</v>
      </c>
      <c r="AI11" s="98"/>
    </row>
    <row r="12" spans="1:37" x14ac:dyDescent="0.25">
      <c r="B12" s="109" t="s">
        <v>118</v>
      </c>
      <c r="C12" s="108"/>
      <c r="D12" s="105">
        <v>282</v>
      </c>
      <c r="E12" s="101"/>
      <c r="F12" s="102">
        <v>252</v>
      </c>
      <c r="G12" s="101" t="s">
        <v>8</v>
      </c>
      <c r="H12" s="102">
        <v>236</v>
      </c>
      <c r="I12" s="101"/>
      <c r="J12" s="102">
        <v>229</v>
      </c>
      <c r="K12" s="101" t="s">
        <v>7</v>
      </c>
      <c r="L12" s="102">
        <v>211</v>
      </c>
      <c r="M12" s="101"/>
      <c r="N12" s="104">
        <v>209</v>
      </c>
      <c r="O12" s="101"/>
      <c r="P12" s="104" t="s">
        <v>0</v>
      </c>
      <c r="Q12" s="101"/>
      <c r="R12" s="104" t="s">
        <v>0</v>
      </c>
      <c r="S12" s="103"/>
      <c r="T12" s="102" t="s">
        <v>0</v>
      </c>
      <c r="U12" s="101"/>
      <c r="V12" s="102" t="s">
        <v>0</v>
      </c>
      <c r="W12" s="101"/>
      <c r="X12" s="102" t="s">
        <v>0</v>
      </c>
      <c r="Y12" s="101"/>
      <c r="Z12" s="102" t="s">
        <v>0</v>
      </c>
      <c r="AA12" s="101"/>
      <c r="AB12" s="102" t="s">
        <v>0</v>
      </c>
      <c r="AC12" s="101"/>
      <c r="AD12" s="99" t="s">
        <v>0</v>
      </c>
      <c r="AE12" s="100"/>
      <c r="AF12" s="99" t="s">
        <v>0</v>
      </c>
      <c r="AG12" s="100"/>
      <c r="AH12" s="99" t="s">
        <v>0</v>
      </c>
      <c r="AI12" s="98"/>
    </row>
    <row r="13" spans="1:37" x14ac:dyDescent="0.25">
      <c r="B13" s="109" t="s">
        <v>117</v>
      </c>
      <c r="C13" s="108"/>
      <c r="D13" s="105">
        <v>741.13</v>
      </c>
      <c r="E13" s="101"/>
      <c r="F13" s="102">
        <v>641.16999999999996</v>
      </c>
      <c r="G13" s="101" t="s">
        <v>8</v>
      </c>
      <c r="H13" s="102">
        <v>649.48</v>
      </c>
      <c r="I13" s="101"/>
      <c r="J13" s="102">
        <v>715.22</v>
      </c>
      <c r="K13" s="101" t="s">
        <v>10</v>
      </c>
      <c r="L13" s="102" t="s">
        <v>0</v>
      </c>
      <c r="M13" s="101"/>
      <c r="N13" s="104">
        <v>727</v>
      </c>
      <c r="O13" s="101"/>
      <c r="P13" s="104">
        <v>745</v>
      </c>
      <c r="Q13" s="101"/>
      <c r="R13" s="104" t="s">
        <v>0</v>
      </c>
      <c r="S13" s="103"/>
      <c r="T13" s="102">
        <v>63.93</v>
      </c>
      <c r="U13" s="101"/>
      <c r="V13" s="102">
        <v>67.77</v>
      </c>
      <c r="W13" s="101" t="s">
        <v>8</v>
      </c>
      <c r="X13" s="102">
        <v>64.88</v>
      </c>
      <c r="Y13" s="101"/>
      <c r="Z13" s="102">
        <v>66.97</v>
      </c>
      <c r="AA13" s="101" t="s">
        <v>10</v>
      </c>
      <c r="AB13" s="102" t="s">
        <v>0</v>
      </c>
      <c r="AC13" s="101"/>
      <c r="AD13" s="99" t="s">
        <v>0</v>
      </c>
      <c r="AE13" s="100"/>
      <c r="AF13" s="99" t="s">
        <v>0</v>
      </c>
      <c r="AG13" s="100"/>
      <c r="AH13" s="99" t="s">
        <v>0</v>
      </c>
      <c r="AI13" s="98"/>
    </row>
    <row r="14" spans="1:37" x14ac:dyDescent="0.25">
      <c r="B14" s="109" t="s">
        <v>116</v>
      </c>
      <c r="C14" s="108"/>
      <c r="D14" s="105">
        <v>169</v>
      </c>
      <c r="E14" s="101"/>
      <c r="F14" s="102">
        <v>185</v>
      </c>
      <c r="G14" s="101"/>
      <c r="H14" s="102">
        <v>249</v>
      </c>
      <c r="I14" s="101"/>
      <c r="J14" s="102">
        <v>382</v>
      </c>
      <c r="K14" s="101"/>
      <c r="L14" s="102">
        <v>402</v>
      </c>
      <c r="M14" s="101"/>
      <c r="N14" s="104">
        <v>431</v>
      </c>
      <c r="O14" s="101"/>
      <c r="P14" s="104">
        <v>457</v>
      </c>
      <c r="Q14" s="101"/>
      <c r="R14" s="104">
        <v>479</v>
      </c>
      <c r="S14" s="103"/>
      <c r="T14" s="102" t="s">
        <v>0</v>
      </c>
      <c r="U14" s="101"/>
      <c r="V14" s="102" t="s">
        <v>0</v>
      </c>
      <c r="W14" s="101"/>
      <c r="X14" s="102" t="s">
        <v>0</v>
      </c>
      <c r="Y14" s="101"/>
      <c r="Z14" s="102" t="s">
        <v>0</v>
      </c>
      <c r="AA14" s="101"/>
      <c r="AB14" s="102" t="s">
        <v>0</v>
      </c>
      <c r="AC14" s="101"/>
      <c r="AD14" s="99" t="s">
        <v>0</v>
      </c>
      <c r="AE14" s="100"/>
      <c r="AF14" s="99" t="s">
        <v>0</v>
      </c>
      <c r="AG14" s="100"/>
      <c r="AH14" s="99" t="s">
        <v>0</v>
      </c>
      <c r="AI14" s="98"/>
    </row>
    <row r="15" spans="1:37" x14ac:dyDescent="0.25">
      <c r="B15" s="109" t="s">
        <v>115</v>
      </c>
      <c r="C15" s="108" t="s">
        <v>9</v>
      </c>
      <c r="D15" s="105">
        <v>615.22</v>
      </c>
      <c r="E15" s="101"/>
      <c r="F15" s="102">
        <v>545.26</v>
      </c>
      <c r="G15" s="101"/>
      <c r="H15" s="102">
        <v>562.07000000000005</v>
      </c>
      <c r="I15" s="101"/>
      <c r="J15" s="102">
        <v>588.27</v>
      </c>
      <c r="K15" s="101" t="s">
        <v>10</v>
      </c>
      <c r="L15" s="102">
        <v>549</v>
      </c>
      <c r="M15" s="101"/>
      <c r="N15" s="104">
        <v>554</v>
      </c>
      <c r="O15" s="101"/>
      <c r="P15" s="104" t="s">
        <v>0</v>
      </c>
      <c r="Q15" s="101"/>
      <c r="R15" s="104" t="s">
        <v>0</v>
      </c>
      <c r="S15" s="103"/>
      <c r="T15" s="102">
        <v>104.19</v>
      </c>
      <c r="U15" s="101"/>
      <c r="V15" s="102">
        <v>94.46</v>
      </c>
      <c r="W15" s="101"/>
      <c r="X15" s="102">
        <v>97.06</v>
      </c>
      <c r="Y15" s="101"/>
      <c r="Z15" s="102">
        <v>98.34</v>
      </c>
      <c r="AA15" s="101" t="s">
        <v>10</v>
      </c>
      <c r="AB15" s="102" t="s">
        <v>0</v>
      </c>
      <c r="AC15" s="101"/>
      <c r="AD15" s="99" t="s">
        <v>0</v>
      </c>
      <c r="AE15" s="100"/>
      <c r="AF15" s="99" t="s">
        <v>0</v>
      </c>
      <c r="AG15" s="100"/>
      <c r="AH15" s="99" t="s">
        <v>0</v>
      </c>
      <c r="AI15" s="98"/>
    </row>
    <row r="16" spans="1:37" x14ac:dyDescent="0.25">
      <c r="B16" s="109" t="s">
        <v>114</v>
      </c>
      <c r="C16" s="108"/>
      <c r="D16" s="105">
        <v>452.44</v>
      </c>
      <c r="E16" s="101"/>
      <c r="F16" s="102">
        <v>382.59</v>
      </c>
      <c r="G16" s="101"/>
      <c r="H16" s="102">
        <v>354.48</v>
      </c>
      <c r="I16" s="101"/>
      <c r="J16" s="102">
        <v>341.32</v>
      </c>
      <c r="K16" s="101" t="s">
        <v>10</v>
      </c>
      <c r="L16" s="102">
        <v>343</v>
      </c>
      <c r="M16" s="101"/>
      <c r="N16" s="104">
        <v>340</v>
      </c>
      <c r="O16" s="101"/>
      <c r="P16" s="104" t="s">
        <v>0</v>
      </c>
      <c r="Q16" s="101"/>
      <c r="R16" s="104" t="s">
        <v>0</v>
      </c>
      <c r="S16" s="103"/>
      <c r="T16" s="102">
        <v>50.59</v>
      </c>
      <c r="U16" s="101"/>
      <c r="V16" s="102">
        <v>31.23</v>
      </c>
      <c r="W16" s="101"/>
      <c r="X16" s="102">
        <v>22.65</v>
      </c>
      <c r="Y16" s="101"/>
      <c r="Z16" s="102">
        <v>21.8</v>
      </c>
      <c r="AA16" s="101" t="s">
        <v>10</v>
      </c>
      <c r="AB16" s="102" t="s">
        <v>0</v>
      </c>
      <c r="AC16" s="101"/>
      <c r="AD16" s="99" t="s">
        <v>0</v>
      </c>
      <c r="AE16" s="100"/>
      <c r="AF16" s="99" t="s">
        <v>0</v>
      </c>
      <c r="AG16" s="100"/>
      <c r="AH16" s="99" t="s">
        <v>0</v>
      </c>
      <c r="AI16" s="98"/>
    </row>
    <row r="17" spans="2:35" x14ac:dyDescent="0.25">
      <c r="B17" s="109" t="s">
        <v>268</v>
      </c>
      <c r="C17" s="108"/>
      <c r="D17" s="105">
        <v>780</v>
      </c>
      <c r="E17" s="101"/>
      <c r="F17" s="102">
        <v>757</v>
      </c>
      <c r="G17" s="101"/>
      <c r="H17" s="102">
        <v>704</v>
      </c>
      <c r="I17" s="101"/>
      <c r="J17" s="102">
        <v>649</v>
      </c>
      <c r="K17" s="101" t="s">
        <v>8</v>
      </c>
      <c r="L17" s="102">
        <v>685</v>
      </c>
      <c r="M17" s="101" t="s">
        <v>8</v>
      </c>
      <c r="N17" s="104">
        <v>663</v>
      </c>
      <c r="O17" s="101"/>
      <c r="P17" s="104">
        <v>652</v>
      </c>
      <c r="Q17" s="101"/>
      <c r="R17" s="104">
        <v>658</v>
      </c>
      <c r="S17" s="103"/>
      <c r="T17" s="102">
        <v>113</v>
      </c>
      <c r="U17" s="101"/>
      <c r="V17" s="102">
        <v>111</v>
      </c>
      <c r="W17" s="101"/>
      <c r="X17" s="102">
        <v>102</v>
      </c>
      <c r="Y17" s="101"/>
      <c r="Z17" s="102">
        <v>97</v>
      </c>
      <c r="AA17" s="101"/>
      <c r="AB17" s="102">
        <v>98</v>
      </c>
      <c r="AC17" s="101"/>
      <c r="AD17" s="99">
        <v>94</v>
      </c>
      <c r="AE17" s="100"/>
      <c r="AF17" s="99">
        <v>93</v>
      </c>
      <c r="AG17" s="100"/>
      <c r="AH17" s="99">
        <v>92</v>
      </c>
      <c r="AI17" s="98"/>
    </row>
    <row r="18" spans="2:35" x14ac:dyDescent="0.25">
      <c r="B18" s="109" t="s">
        <v>113</v>
      </c>
      <c r="C18" s="108"/>
      <c r="D18" s="105">
        <v>429</v>
      </c>
      <c r="E18" s="101"/>
      <c r="F18" s="102">
        <v>386</v>
      </c>
      <c r="G18" s="101"/>
      <c r="H18" s="102">
        <v>350</v>
      </c>
      <c r="I18" s="101"/>
      <c r="J18" s="102">
        <v>253</v>
      </c>
      <c r="K18" s="101" t="s">
        <v>8</v>
      </c>
      <c r="L18" s="102">
        <v>260</v>
      </c>
      <c r="M18" s="101"/>
      <c r="N18" s="104">
        <v>261</v>
      </c>
      <c r="O18" s="101"/>
      <c r="P18" s="104">
        <v>261</v>
      </c>
      <c r="Q18" s="101"/>
      <c r="R18" s="104">
        <v>259</v>
      </c>
      <c r="S18" s="103"/>
      <c r="T18" s="102">
        <v>76</v>
      </c>
      <c r="U18" s="101"/>
      <c r="V18" s="102">
        <v>65</v>
      </c>
      <c r="W18" s="101"/>
      <c r="X18" s="102">
        <v>57</v>
      </c>
      <c r="Y18" s="101"/>
      <c r="Z18" s="102">
        <v>54</v>
      </c>
      <c r="AA18" s="101" t="s">
        <v>5</v>
      </c>
      <c r="AB18" s="102">
        <v>40</v>
      </c>
      <c r="AC18" s="101"/>
      <c r="AD18" s="99">
        <v>47</v>
      </c>
      <c r="AE18" s="100"/>
      <c r="AF18" s="99">
        <v>48</v>
      </c>
      <c r="AG18" s="100"/>
      <c r="AH18" s="99">
        <v>52</v>
      </c>
      <c r="AI18" s="98"/>
    </row>
    <row r="19" spans="2:35" x14ac:dyDescent="0.25">
      <c r="B19" s="109" t="s">
        <v>112</v>
      </c>
      <c r="C19" s="108"/>
      <c r="D19" s="105">
        <v>704</v>
      </c>
      <c r="E19" s="101"/>
      <c r="F19" s="102">
        <v>538</v>
      </c>
      <c r="G19" s="101"/>
      <c r="H19" s="102">
        <v>527</v>
      </c>
      <c r="I19" s="101"/>
      <c r="J19" s="102">
        <v>496</v>
      </c>
      <c r="K19" s="101" t="s">
        <v>8</v>
      </c>
      <c r="L19" s="102">
        <v>476</v>
      </c>
      <c r="M19" s="101"/>
      <c r="N19" s="104">
        <v>461</v>
      </c>
      <c r="O19" s="101"/>
      <c r="P19" s="104">
        <v>453</v>
      </c>
      <c r="Q19" s="101"/>
      <c r="R19" s="104">
        <v>453</v>
      </c>
      <c r="S19" s="103"/>
      <c r="T19" s="102">
        <v>78</v>
      </c>
      <c r="U19" s="101"/>
      <c r="V19" s="102">
        <v>53</v>
      </c>
      <c r="W19" s="101"/>
      <c r="X19" s="102">
        <v>53</v>
      </c>
      <c r="Y19" s="101"/>
      <c r="Z19" s="102">
        <v>55</v>
      </c>
      <c r="AA19" s="101"/>
      <c r="AB19" s="102">
        <v>54</v>
      </c>
      <c r="AC19" s="101"/>
      <c r="AD19" s="99">
        <v>51</v>
      </c>
      <c r="AE19" s="100"/>
      <c r="AF19" s="99">
        <v>52</v>
      </c>
      <c r="AG19" s="100"/>
      <c r="AH19" s="99">
        <v>51</v>
      </c>
      <c r="AI19" s="98"/>
    </row>
    <row r="20" spans="2:35" x14ac:dyDescent="0.25">
      <c r="B20" s="109" t="s">
        <v>111</v>
      </c>
      <c r="C20" s="108"/>
      <c r="D20" s="105">
        <v>754</v>
      </c>
      <c r="E20" s="101"/>
      <c r="F20" s="102">
        <v>705</v>
      </c>
      <c r="G20" s="101"/>
      <c r="H20" s="102">
        <v>585</v>
      </c>
      <c r="I20" s="101"/>
      <c r="J20" s="102">
        <v>435</v>
      </c>
      <c r="K20" s="101"/>
      <c r="L20" s="102">
        <v>397</v>
      </c>
      <c r="M20" s="101"/>
      <c r="N20" s="104">
        <v>328</v>
      </c>
      <c r="O20" s="101"/>
      <c r="P20" s="104">
        <v>361</v>
      </c>
      <c r="Q20" s="101"/>
      <c r="R20" s="104">
        <v>335</v>
      </c>
      <c r="S20" s="103"/>
      <c r="T20" s="102">
        <v>103</v>
      </c>
      <c r="U20" s="101"/>
      <c r="V20" s="102">
        <v>93</v>
      </c>
      <c r="W20" s="101"/>
      <c r="X20" s="102">
        <v>75</v>
      </c>
      <c r="Y20" s="101"/>
      <c r="Z20" s="102">
        <v>62</v>
      </c>
      <c r="AA20" s="101"/>
      <c r="AB20" s="102">
        <v>58</v>
      </c>
      <c r="AC20" s="101"/>
      <c r="AD20" s="99">
        <v>39</v>
      </c>
      <c r="AE20" s="100"/>
      <c r="AF20" s="99">
        <v>54</v>
      </c>
      <c r="AG20" s="100"/>
      <c r="AH20" s="99">
        <v>59</v>
      </c>
      <c r="AI20" s="98"/>
    </row>
    <row r="21" spans="2:35" x14ac:dyDescent="0.25">
      <c r="B21" s="109" t="s">
        <v>110</v>
      </c>
      <c r="C21" s="108"/>
      <c r="D21" s="105">
        <v>797</v>
      </c>
      <c r="E21" s="101"/>
      <c r="F21" s="102">
        <v>722</v>
      </c>
      <c r="G21" s="101"/>
      <c r="H21" s="102">
        <v>643</v>
      </c>
      <c r="I21" s="101"/>
      <c r="J21" s="102">
        <v>613</v>
      </c>
      <c r="K21" s="101"/>
      <c r="L21" s="102">
        <v>605</v>
      </c>
      <c r="M21" s="101"/>
      <c r="N21" s="104">
        <v>598</v>
      </c>
      <c r="O21" s="101"/>
      <c r="P21" s="104">
        <v>590</v>
      </c>
      <c r="Q21" s="101"/>
      <c r="R21" s="104">
        <v>584</v>
      </c>
      <c r="S21" s="103"/>
      <c r="T21" s="102">
        <v>103</v>
      </c>
      <c r="U21" s="101"/>
      <c r="V21" s="102">
        <v>93</v>
      </c>
      <c r="W21" s="101"/>
      <c r="X21" s="102">
        <v>88</v>
      </c>
      <c r="Y21" s="101"/>
      <c r="Z21" s="102">
        <v>86</v>
      </c>
      <c r="AA21" s="101"/>
      <c r="AB21" s="102">
        <v>86</v>
      </c>
      <c r="AC21" s="101"/>
      <c r="AD21" s="99">
        <v>84</v>
      </c>
      <c r="AE21" s="100"/>
      <c r="AF21" s="99">
        <v>83</v>
      </c>
      <c r="AG21" s="100"/>
      <c r="AH21" s="99">
        <v>82</v>
      </c>
      <c r="AI21" s="98"/>
    </row>
    <row r="22" spans="2:35" x14ac:dyDescent="0.25">
      <c r="B22" s="109" t="s">
        <v>109</v>
      </c>
      <c r="C22" s="108"/>
      <c r="D22" s="105">
        <v>477</v>
      </c>
      <c r="E22" s="101"/>
      <c r="F22" s="102">
        <v>478</v>
      </c>
      <c r="G22" s="101"/>
      <c r="H22" s="102">
        <v>448</v>
      </c>
      <c r="I22" s="101"/>
      <c r="J22" s="102">
        <v>425</v>
      </c>
      <c r="K22" s="101"/>
      <c r="L22" s="102">
        <v>420</v>
      </c>
      <c r="M22" s="101"/>
      <c r="N22" s="104">
        <v>421</v>
      </c>
      <c r="O22" s="101"/>
      <c r="P22" s="104">
        <v>420</v>
      </c>
      <c r="Q22" s="101"/>
      <c r="R22" s="104">
        <v>418</v>
      </c>
      <c r="S22" s="103"/>
      <c r="T22" s="102">
        <v>98</v>
      </c>
      <c r="U22" s="101"/>
      <c r="V22" s="102">
        <v>88</v>
      </c>
      <c r="W22" s="101"/>
      <c r="X22" s="102">
        <v>75</v>
      </c>
      <c r="Y22" s="101"/>
      <c r="Z22" s="102">
        <v>73</v>
      </c>
      <c r="AA22" s="101"/>
      <c r="AB22" s="102">
        <v>71</v>
      </c>
      <c r="AC22" s="101"/>
      <c r="AD22" s="99">
        <v>74</v>
      </c>
      <c r="AE22" s="100"/>
      <c r="AF22" s="99">
        <v>74</v>
      </c>
      <c r="AG22" s="100"/>
      <c r="AH22" s="99">
        <v>71</v>
      </c>
      <c r="AI22" s="98"/>
    </row>
    <row r="23" spans="2:35" x14ac:dyDescent="0.25">
      <c r="B23" s="109" t="s">
        <v>108</v>
      </c>
      <c r="C23" s="108"/>
      <c r="D23" s="105">
        <v>365</v>
      </c>
      <c r="E23" s="101"/>
      <c r="F23" s="102">
        <v>334</v>
      </c>
      <c r="G23" s="101"/>
      <c r="H23" s="102">
        <v>312</v>
      </c>
      <c r="I23" s="101"/>
      <c r="J23" s="102">
        <v>298</v>
      </c>
      <c r="K23" s="101"/>
      <c r="L23" s="102">
        <v>297</v>
      </c>
      <c r="M23" s="101"/>
      <c r="N23" s="104">
        <v>297</v>
      </c>
      <c r="O23" s="101"/>
      <c r="P23" s="104">
        <v>297</v>
      </c>
      <c r="Q23" s="101"/>
      <c r="R23" s="104">
        <v>285</v>
      </c>
      <c r="S23" s="103"/>
      <c r="T23" s="102">
        <v>51</v>
      </c>
      <c r="U23" s="101"/>
      <c r="V23" s="102">
        <v>46</v>
      </c>
      <c r="W23" s="101"/>
      <c r="X23" s="102">
        <v>40</v>
      </c>
      <c r="Y23" s="101"/>
      <c r="Z23" s="102">
        <v>36</v>
      </c>
      <c r="AA23" s="101"/>
      <c r="AB23" s="102">
        <v>36</v>
      </c>
      <c r="AC23" s="101"/>
      <c r="AD23" s="99">
        <v>36</v>
      </c>
      <c r="AE23" s="100"/>
      <c r="AF23" s="99">
        <v>36</v>
      </c>
      <c r="AG23" s="100"/>
      <c r="AH23" s="99">
        <v>36</v>
      </c>
      <c r="AI23" s="98"/>
    </row>
    <row r="24" spans="2:35" x14ac:dyDescent="0.25">
      <c r="B24" s="109" t="s">
        <v>107</v>
      </c>
      <c r="C24" s="108" t="s">
        <v>4</v>
      </c>
      <c r="D24" s="105">
        <v>483</v>
      </c>
      <c r="E24" s="101"/>
      <c r="F24" s="102">
        <v>445</v>
      </c>
      <c r="G24" s="101" t="s">
        <v>73</v>
      </c>
      <c r="H24" s="102">
        <v>466</v>
      </c>
      <c r="I24" s="101" t="s">
        <v>161</v>
      </c>
      <c r="J24" s="102">
        <v>418</v>
      </c>
      <c r="K24" s="101" t="s">
        <v>160</v>
      </c>
      <c r="L24" s="102">
        <v>363</v>
      </c>
      <c r="M24" s="101" t="s">
        <v>18</v>
      </c>
      <c r="N24" s="104">
        <v>328</v>
      </c>
      <c r="O24" s="101"/>
      <c r="P24" s="104">
        <v>321</v>
      </c>
      <c r="Q24" s="101"/>
      <c r="R24" s="104">
        <v>308</v>
      </c>
      <c r="S24" s="103"/>
      <c r="T24" s="102">
        <v>156</v>
      </c>
      <c r="U24" s="101"/>
      <c r="V24" s="102">
        <v>141</v>
      </c>
      <c r="W24" s="101" t="s">
        <v>157</v>
      </c>
      <c r="X24" s="102">
        <v>139</v>
      </c>
      <c r="Y24" s="101" t="s">
        <v>159</v>
      </c>
      <c r="Z24" s="102">
        <v>127</v>
      </c>
      <c r="AA24" s="101" t="s">
        <v>158</v>
      </c>
      <c r="AB24" s="102">
        <v>97</v>
      </c>
      <c r="AC24" s="101" t="s">
        <v>157</v>
      </c>
      <c r="AD24" s="99">
        <v>94</v>
      </c>
      <c r="AE24" s="100"/>
      <c r="AF24" s="99">
        <v>86</v>
      </c>
      <c r="AG24" s="100"/>
      <c r="AH24" s="99">
        <v>80</v>
      </c>
      <c r="AI24" s="98"/>
    </row>
    <row r="25" spans="2:35" x14ac:dyDescent="0.25">
      <c r="B25" s="109" t="s">
        <v>106</v>
      </c>
      <c r="C25" s="108"/>
      <c r="D25" s="105">
        <v>66</v>
      </c>
      <c r="E25" s="101"/>
      <c r="F25" s="102">
        <v>41</v>
      </c>
      <c r="G25" s="101" t="s">
        <v>19</v>
      </c>
      <c r="H25" s="102">
        <v>47</v>
      </c>
      <c r="I25" s="101" t="s">
        <v>19</v>
      </c>
      <c r="J25" s="102">
        <v>52</v>
      </c>
      <c r="K25" s="101" t="s">
        <v>156</v>
      </c>
      <c r="L25" s="102">
        <v>48</v>
      </c>
      <c r="M25" s="101" t="s">
        <v>19</v>
      </c>
      <c r="N25" s="104">
        <v>53</v>
      </c>
      <c r="O25" s="101" t="s">
        <v>19</v>
      </c>
      <c r="P25" s="104" t="s">
        <v>0</v>
      </c>
      <c r="Q25" s="101"/>
      <c r="R25" s="104" t="s">
        <v>0</v>
      </c>
      <c r="S25" s="103"/>
      <c r="T25" s="102" t="s">
        <v>0</v>
      </c>
      <c r="U25" s="101"/>
      <c r="V25" s="102" t="s">
        <v>0</v>
      </c>
      <c r="W25" s="101"/>
      <c r="X25" s="102" t="s">
        <v>0</v>
      </c>
      <c r="Y25" s="101"/>
      <c r="Z25" s="102" t="s">
        <v>0</v>
      </c>
      <c r="AA25" s="101"/>
      <c r="AB25" s="102" t="s">
        <v>0</v>
      </c>
      <c r="AC25" s="101"/>
      <c r="AD25" s="99" t="s">
        <v>0</v>
      </c>
      <c r="AE25" s="100"/>
      <c r="AF25" s="99" t="s">
        <v>0</v>
      </c>
      <c r="AG25" s="100"/>
      <c r="AH25" s="99" t="s">
        <v>0</v>
      </c>
      <c r="AI25" s="98"/>
    </row>
    <row r="26" spans="2:35" x14ac:dyDescent="0.25">
      <c r="B26" s="109" t="s">
        <v>104</v>
      </c>
      <c r="C26" s="108"/>
      <c r="D26" s="105" t="s">
        <v>0</v>
      </c>
      <c r="E26" s="101"/>
      <c r="F26" s="102" t="s">
        <v>0</v>
      </c>
      <c r="G26" s="101"/>
      <c r="H26" s="102">
        <v>57</v>
      </c>
      <c r="I26" s="101"/>
      <c r="J26" s="102">
        <v>99</v>
      </c>
      <c r="K26" s="101" t="s">
        <v>1</v>
      </c>
      <c r="L26" s="102">
        <v>99</v>
      </c>
      <c r="M26" s="101"/>
      <c r="N26" s="104">
        <v>104</v>
      </c>
      <c r="O26" s="101"/>
      <c r="P26" s="104" t="s">
        <v>0</v>
      </c>
      <c r="Q26" s="101"/>
      <c r="R26" s="104" t="s">
        <v>0</v>
      </c>
      <c r="S26" s="103"/>
      <c r="T26" s="102" t="s">
        <v>0</v>
      </c>
      <c r="U26" s="101"/>
      <c r="V26" s="102" t="s">
        <v>0</v>
      </c>
      <c r="W26" s="101"/>
      <c r="X26" s="102" t="s">
        <v>0</v>
      </c>
      <c r="Y26" s="101"/>
      <c r="Z26" s="102" t="s">
        <v>0</v>
      </c>
      <c r="AA26" s="101"/>
      <c r="AB26" s="102" t="s">
        <v>0</v>
      </c>
      <c r="AC26" s="101"/>
      <c r="AD26" s="99" t="s">
        <v>0</v>
      </c>
      <c r="AE26" s="100"/>
      <c r="AF26" s="99" t="s">
        <v>0</v>
      </c>
      <c r="AG26" s="100"/>
      <c r="AH26" s="99" t="s">
        <v>0</v>
      </c>
      <c r="AI26" s="98"/>
    </row>
    <row r="27" spans="2:35" x14ac:dyDescent="0.25">
      <c r="B27" s="109" t="s">
        <v>103</v>
      </c>
      <c r="C27" s="108"/>
      <c r="D27" s="105" t="s">
        <v>0</v>
      </c>
      <c r="E27" s="101"/>
      <c r="F27" s="102" t="s">
        <v>0</v>
      </c>
      <c r="G27" s="101"/>
      <c r="H27" s="102" t="s">
        <v>0</v>
      </c>
      <c r="I27" s="101"/>
      <c r="J27" s="102">
        <v>150</v>
      </c>
      <c r="K27" s="101"/>
      <c r="L27" s="102">
        <v>170</v>
      </c>
      <c r="M27" s="101"/>
      <c r="N27" s="104">
        <v>156</v>
      </c>
      <c r="O27" s="101"/>
      <c r="P27" s="104" t="s">
        <v>0</v>
      </c>
      <c r="Q27" s="101"/>
      <c r="R27" s="104" t="s">
        <v>0</v>
      </c>
      <c r="S27" s="103"/>
      <c r="T27" s="102" t="s">
        <v>0</v>
      </c>
      <c r="U27" s="101"/>
      <c r="V27" s="102" t="s">
        <v>0</v>
      </c>
      <c r="W27" s="101"/>
      <c r="X27" s="102" t="s">
        <v>0</v>
      </c>
      <c r="Y27" s="101"/>
      <c r="Z27" s="102" t="s">
        <v>0</v>
      </c>
      <c r="AA27" s="101"/>
      <c r="AB27" s="102" t="s">
        <v>0</v>
      </c>
      <c r="AC27" s="101"/>
      <c r="AD27" s="99" t="s">
        <v>0</v>
      </c>
      <c r="AE27" s="100"/>
      <c r="AF27" s="99" t="s">
        <v>0</v>
      </c>
      <c r="AG27" s="100"/>
      <c r="AH27" s="99" t="s">
        <v>0</v>
      </c>
      <c r="AI27" s="98"/>
    </row>
    <row r="28" spans="2:35" x14ac:dyDescent="0.25">
      <c r="B28" s="109" t="s">
        <v>102</v>
      </c>
      <c r="C28" s="108"/>
      <c r="D28" s="105">
        <v>613</v>
      </c>
      <c r="E28" s="101"/>
      <c r="F28" s="102">
        <v>546</v>
      </c>
      <c r="G28" s="101"/>
      <c r="H28" s="102">
        <v>273</v>
      </c>
      <c r="I28" s="101" t="s">
        <v>8</v>
      </c>
      <c r="J28" s="102">
        <v>292</v>
      </c>
      <c r="K28" s="101" t="s">
        <v>8</v>
      </c>
      <c r="L28" s="102">
        <v>290</v>
      </c>
      <c r="M28" s="101"/>
      <c r="N28" s="104">
        <v>297</v>
      </c>
      <c r="O28" s="101"/>
      <c r="P28" s="104">
        <v>297</v>
      </c>
      <c r="Q28" s="101"/>
      <c r="R28" s="104">
        <v>288</v>
      </c>
      <c r="S28" s="103" t="s">
        <v>8</v>
      </c>
      <c r="T28" s="102">
        <v>141</v>
      </c>
      <c r="U28" s="101"/>
      <c r="V28" s="102">
        <v>96</v>
      </c>
      <c r="W28" s="101"/>
      <c r="X28" s="102">
        <v>38</v>
      </c>
      <c r="Y28" s="101" t="s">
        <v>8</v>
      </c>
      <c r="Z28" s="102">
        <v>35</v>
      </c>
      <c r="AA28" s="101"/>
      <c r="AB28" s="102">
        <v>34</v>
      </c>
      <c r="AC28" s="101"/>
      <c r="AD28" s="99">
        <v>34</v>
      </c>
      <c r="AE28" s="100"/>
      <c r="AF28" s="99">
        <v>34</v>
      </c>
      <c r="AG28" s="100"/>
      <c r="AH28" s="99">
        <v>33</v>
      </c>
      <c r="AI28" s="98"/>
    </row>
    <row r="29" spans="2:35" x14ac:dyDescent="0.25">
      <c r="B29" s="109" t="s">
        <v>101</v>
      </c>
      <c r="C29" s="108"/>
      <c r="D29" s="105">
        <v>1469</v>
      </c>
      <c r="E29" s="101"/>
      <c r="F29" s="102">
        <v>1408</v>
      </c>
      <c r="G29" s="101"/>
      <c r="H29" s="102">
        <v>1351</v>
      </c>
      <c r="I29" s="101"/>
      <c r="J29" s="102">
        <v>1317</v>
      </c>
      <c r="K29" s="101"/>
      <c r="L29" s="102">
        <v>1311</v>
      </c>
      <c r="M29" s="101"/>
      <c r="N29" s="104">
        <v>1305</v>
      </c>
      <c r="O29" s="101"/>
      <c r="P29" s="104">
        <v>1298</v>
      </c>
      <c r="Q29" s="101"/>
      <c r="R29" s="104">
        <v>1284</v>
      </c>
      <c r="S29" s="103"/>
      <c r="T29" s="102">
        <v>282</v>
      </c>
      <c r="U29" s="101"/>
      <c r="V29" s="102">
        <v>277</v>
      </c>
      <c r="W29" s="101"/>
      <c r="X29" s="102">
        <v>271</v>
      </c>
      <c r="Y29" s="101"/>
      <c r="Z29" s="102">
        <v>265</v>
      </c>
      <c r="AA29" s="101"/>
      <c r="AB29" s="102">
        <v>263</v>
      </c>
      <c r="AC29" s="101"/>
      <c r="AD29" s="99">
        <v>262</v>
      </c>
      <c r="AE29" s="100"/>
      <c r="AF29" s="99">
        <v>261</v>
      </c>
      <c r="AG29" s="100"/>
      <c r="AH29" s="99">
        <v>259</v>
      </c>
      <c r="AI29" s="98"/>
    </row>
    <row r="30" spans="2:35" x14ac:dyDescent="0.25">
      <c r="B30" s="109" t="s">
        <v>100</v>
      </c>
      <c r="C30" s="108" t="s">
        <v>6</v>
      </c>
      <c r="D30" s="105">
        <v>377</v>
      </c>
      <c r="E30" s="101"/>
      <c r="F30" s="102">
        <v>310</v>
      </c>
      <c r="G30" s="101" t="s">
        <v>8</v>
      </c>
      <c r="H30" s="102">
        <v>278</v>
      </c>
      <c r="I30" s="101" t="s">
        <v>8</v>
      </c>
      <c r="J30" s="102">
        <v>261</v>
      </c>
      <c r="K30" s="101"/>
      <c r="L30" s="102">
        <v>258</v>
      </c>
      <c r="M30" s="101"/>
      <c r="N30" s="104">
        <v>253</v>
      </c>
      <c r="O30" s="101"/>
      <c r="P30" s="104">
        <v>255</v>
      </c>
      <c r="Q30" s="101"/>
      <c r="R30" s="104">
        <v>252</v>
      </c>
      <c r="S30" s="103"/>
      <c r="T30" s="102">
        <v>31</v>
      </c>
      <c r="U30" s="101"/>
      <c r="V30" s="102">
        <v>29</v>
      </c>
      <c r="W30" s="101" t="s">
        <v>8</v>
      </c>
      <c r="X30" s="102">
        <v>36</v>
      </c>
      <c r="Y30" s="101" t="s">
        <v>8</v>
      </c>
      <c r="Z30" s="102">
        <v>35</v>
      </c>
      <c r="AA30" s="101"/>
      <c r="AB30" s="102">
        <v>35</v>
      </c>
      <c r="AC30" s="101"/>
      <c r="AD30" s="99">
        <v>34</v>
      </c>
      <c r="AE30" s="100"/>
      <c r="AF30" s="99">
        <v>37</v>
      </c>
      <c r="AG30" s="100"/>
      <c r="AH30" s="99">
        <v>36</v>
      </c>
      <c r="AI30" s="98"/>
    </row>
    <row r="31" spans="2:35" x14ac:dyDescent="0.25">
      <c r="B31" s="107" t="s">
        <v>99</v>
      </c>
      <c r="C31" s="106"/>
      <c r="D31" s="105">
        <v>465</v>
      </c>
      <c r="E31" s="101"/>
      <c r="F31" s="102">
        <v>590</v>
      </c>
      <c r="G31" s="101"/>
      <c r="H31" s="102">
        <v>874</v>
      </c>
      <c r="I31" s="101"/>
      <c r="J31" s="102">
        <v>1161</v>
      </c>
      <c r="K31" s="101"/>
      <c r="L31" s="102">
        <v>1198</v>
      </c>
      <c r="M31" s="101"/>
      <c r="N31" s="104">
        <v>1229</v>
      </c>
      <c r="O31" s="101"/>
      <c r="P31" s="104">
        <v>1244</v>
      </c>
      <c r="Q31" s="101"/>
      <c r="R31" s="104">
        <v>1244</v>
      </c>
      <c r="S31" s="103"/>
      <c r="T31" s="102">
        <v>65</v>
      </c>
      <c r="U31" s="101"/>
      <c r="V31" s="102">
        <v>75</v>
      </c>
      <c r="W31" s="101"/>
      <c r="X31" s="102">
        <v>89</v>
      </c>
      <c r="Y31" s="101"/>
      <c r="Z31" s="102">
        <v>125</v>
      </c>
      <c r="AA31" s="101" t="s">
        <v>8</v>
      </c>
      <c r="AB31" s="102">
        <v>125</v>
      </c>
      <c r="AC31" s="101"/>
      <c r="AD31" s="99">
        <v>132</v>
      </c>
      <c r="AE31" s="100"/>
      <c r="AF31" s="99">
        <v>126</v>
      </c>
      <c r="AG31" s="100"/>
      <c r="AH31" s="99">
        <v>124</v>
      </c>
      <c r="AI31" s="98"/>
    </row>
    <row r="32" spans="2:35" x14ac:dyDescent="0.25">
      <c r="B32" s="109" t="s">
        <v>98</v>
      </c>
      <c r="C32" s="108"/>
      <c r="D32" s="105">
        <v>883</v>
      </c>
      <c r="E32" s="101"/>
      <c r="F32" s="102">
        <v>728</v>
      </c>
      <c r="G32" s="101"/>
      <c r="H32" s="102">
        <v>716</v>
      </c>
      <c r="I32" s="101"/>
      <c r="J32" s="102">
        <v>697</v>
      </c>
      <c r="K32" s="101"/>
      <c r="L32" s="102">
        <v>669</v>
      </c>
      <c r="M32" s="101"/>
      <c r="N32" s="104">
        <v>656</v>
      </c>
      <c r="O32" s="101"/>
      <c r="P32" s="104">
        <v>643</v>
      </c>
      <c r="Q32" s="101"/>
      <c r="R32" s="104">
        <v>635</v>
      </c>
      <c r="S32" s="103"/>
      <c r="T32" s="102">
        <v>128</v>
      </c>
      <c r="U32" s="101"/>
      <c r="V32" s="102">
        <v>106</v>
      </c>
      <c r="W32" s="101"/>
      <c r="X32" s="102">
        <v>107</v>
      </c>
      <c r="Y32" s="101"/>
      <c r="Z32" s="102">
        <v>103</v>
      </c>
      <c r="AA32" s="101"/>
      <c r="AB32" s="102">
        <v>101</v>
      </c>
      <c r="AC32" s="101"/>
      <c r="AD32" s="99">
        <v>99</v>
      </c>
      <c r="AE32" s="100"/>
      <c r="AF32" s="99">
        <v>98</v>
      </c>
      <c r="AG32" s="100"/>
      <c r="AH32" s="99">
        <v>97</v>
      </c>
      <c r="AI32" s="98"/>
    </row>
    <row r="33" spans="2:35" x14ac:dyDescent="0.25">
      <c r="B33" s="109" t="s">
        <v>97</v>
      </c>
      <c r="C33" s="108"/>
      <c r="D33" s="105" t="s">
        <v>0</v>
      </c>
      <c r="E33" s="101"/>
      <c r="F33" s="102">
        <v>579</v>
      </c>
      <c r="G33" s="101"/>
      <c r="H33" s="102">
        <v>537</v>
      </c>
      <c r="I33" s="101"/>
      <c r="J33" s="102">
        <v>493</v>
      </c>
      <c r="K33" s="101"/>
      <c r="L33" s="102">
        <v>478</v>
      </c>
      <c r="M33" s="101"/>
      <c r="N33" s="104">
        <v>466</v>
      </c>
      <c r="O33" s="101"/>
      <c r="P33" s="104">
        <v>451</v>
      </c>
      <c r="Q33" s="101"/>
      <c r="R33" s="104">
        <v>426</v>
      </c>
      <c r="S33" s="103"/>
      <c r="T33" s="102" t="s">
        <v>0</v>
      </c>
      <c r="U33" s="101"/>
      <c r="V33" s="102">
        <v>97</v>
      </c>
      <c r="W33" s="101"/>
      <c r="X33" s="102">
        <v>88</v>
      </c>
      <c r="Y33" s="101"/>
      <c r="Z33" s="102">
        <v>79</v>
      </c>
      <c r="AA33" s="101"/>
      <c r="AB33" s="102">
        <v>77</v>
      </c>
      <c r="AC33" s="101"/>
      <c r="AD33" s="99">
        <v>76</v>
      </c>
      <c r="AE33" s="100"/>
      <c r="AF33" s="99">
        <v>74</v>
      </c>
      <c r="AG33" s="100"/>
      <c r="AH33" s="99">
        <v>81</v>
      </c>
      <c r="AI33" s="98"/>
    </row>
    <row r="34" spans="2:35" x14ac:dyDescent="0.25">
      <c r="B34" s="109" t="s">
        <v>96</v>
      </c>
      <c r="C34" s="108"/>
      <c r="D34" s="105">
        <v>877</v>
      </c>
      <c r="E34" s="101"/>
      <c r="F34" s="102">
        <v>790</v>
      </c>
      <c r="G34" s="101"/>
      <c r="H34" s="102">
        <v>568</v>
      </c>
      <c r="I34" s="101"/>
      <c r="J34" s="102">
        <v>569</v>
      </c>
      <c r="K34" s="101"/>
      <c r="L34" s="102">
        <v>572</v>
      </c>
      <c r="M34" s="101"/>
      <c r="N34" s="104">
        <v>557</v>
      </c>
      <c r="O34" s="101"/>
      <c r="P34" s="104">
        <v>549</v>
      </c>
      <c r="Q34" s="101"/>
      <c r="R34" s="104">
        <v>542</v>
      </c>
      <c r="S34" s="103"/>
      <c r="T34" s="102">
        <v>186</v>
      </c>
      <c r="U34" s="101"/>
      <c r="V34" s="102">
        <v>159</v>
      </c>
      <c r="W34" s="101"/>
      <c r="X34" s="102">
        <v>128</v>
      </c>
      <c r="Y34" s="101"/>
      <c r="Z34" s="102">
        <v>126</v>
      </c>
      <c r="AA34" s="101"/>
      <c r="AB34" s="102">
        <v>128</v>
      </c>
      <c r="AC34" s="101"/>
      <c r="AD34" s="99">
        <v>125</v>
      </c>
      <c r="AE34" s="100"/>
      <c r="AF34" s="99">
        <v>122</v>
      </c>
      <c r="AG34" s="100"/>
      <c r="AH34" s="99">
        <v>119</v>
      </c>
      <c r="AI34" s="98"/>
    </row>
    <row r="35" spans="2:35" x14ac:dyDescent="0.25">
      <c r="B35" s="109" t="s">
        <v>95</v>
      </c>
      <c r="C35" s="108"/>
      <c r="D35" s="105">
        <v>547.67999999999995</v>
      </c>
      <c r="E35" s="101"/>
      <c r="F35" s="102">
        <v>744.53</v>
      </c>
      <c r="G35" s="101" t="s">
        <v>8</v>
      </c>
      <c r="H35" s="102">
        <v>452.04</v>
      </c>
      <c r="I35" s="101" t="s">
        <v>8</v>
      </c>
      <c r="J35" s="102">
        <v>459</v>
      </c>
      <c r="K35" s="101"/>
      <c r="L35" s="102">
        <v>467</v>
      </c>
      <c r="M35" s="101"/>
      <c r="N35" s="104">
        <v>449</v>
      </c>
      <c r="O35" s="101"/>
      <c r="P35" s="104" t="s">
        <v>0</v>
      </c>
      <c r="Q35" s="101"/>
      <c r="R35" s="104" t="s">
        <v>0</v>
      </c>
      <c r="S35" s="103"/>
      <c r="T35" s="102">
        <v>172.62</v>
      </c>
      <c r="U35" s="101"/>
      <c r="V35" s="102">
        <v>169.85</v>
      </c>
      <c r="W35" s="101"/>
      <c r="X35" s="102">
        <v>145.21</v>
      </c>
      <c r="Y35" s="101"/>
      <c r="Z35" s="102">
        <v>135.91</v>
      </c>
      <c r="AA35" s="101"/>
      <c r="AB35" s="102" t="s">
        <v>0</v>
      </c>
      <c r="AC35" s="101"/>
      <c r="AD35" s="99" t="s">
        <v>0</v>
      </c>
      <c r="AE35" s="100"/>
      <c r="AF35" s="99" t="s">
        <v>0</v>
      </c>
      <c r="AG35" s="100"/>
      <c r="AH35" s="99" t="s">
        <v>0</v>
      </c>
      <c r="AI35" s="98"/>
    </row>
    <row r="36" spans="2:35" x14ac:dyDescent="0.25">
      <c r="B36" s="109" t="s">
        <v>94</v>
      </c>
      <c r="C36" s="108"/>
      <c r="D36" s="105">
        <v>177</v>
      </c>
      <c r="E36" s="101"/>
      <c r="F36" s="102">
        <v>169</v>
      </c>
      <c r="G36" s="101"/>
      <c r="H36" s="102">
        <v>159</v>
      </c>
      <c r="I36" s="101"/>
      <c r="J36" s="102">
        <v>152</v>
      </c>
      <c r="K36" s="101"/>
      <c r="L36" s="102">
        <v>152</v>
      </c>
      <c r="M36" s="101"/>
      <c r="N36" s="104"/>
      <c r="O36" s="101"/>
      <c r="P36" s="104"/>
      <c r="Q36" s="101"/>
      <c r="R36" s="104"/>
      <c r="S36" s="103"/>
      <c r="T36" s="102">
        <v>5</v>
      </c>
      <c r="U36" s="101" t="s">
        <v>2</v>
      </c>
      <c r="V36" s="102">
        <v>4</v>
      </c>
      <c r="W36" s="101" t="s">
        <v>2</v>
      </c>
      <c r="X36" s="102">
        <v>4</v>
      </c>
      <c r="Y36" s="101" t="s">
        <v>2</v>
      </c>
      <c r="Z36" s="102">
        <v>3</v>
      </c>
      <c r="AA36" s="101" t="s">
        <v>2</v>
      </c>
      <c r="AB36" s="102">
        <v>3</v>
      </c>
      <c r="AC36" s="101" t="s">
        <v>2</v>
      </c>
      <c r="AD36" s="99">
        <v>3</v>
      </c>
      <c r="AE36" s="100"/>
      <c r="AF36" s="99">
        <v>3</v>
      </c>
      <c r="AG36" s="100"/>
      <c r="AH36" s="99">
        <v>3</v>
      </c>
      <c r="AI36" s="98"/>
    </row>
    <row r="37" spans="2:35" x14ac:dyDescent="0.25">
      <c r="B37" s="109" t="s">
        <v>93</v>
      </c>
      <c r="C37" s="108" t="s">
        <v>6</v>
      </c>
      <c r="D37" s="105">
        <v>912</v>
      </c>
      <c r="E37" s="101"/>
      <c r="F37" s="102">
        <v>847</v>
      </c>
      <c r="G37" s="101"/>
      <c r="H37" s="102">
        <v>825</v>
      </c>
      <c r="I37" s="101"/>
      <c r="J37" s="102">
        <v>813</v>
      </c>
      <c r="K37" s="101"/>
      <c r="L37" s="102">
        <v>806</v>
      </c>
      <c r="M37" s="101"/>
      <c r="N37" s="104">
        <v>800</v>
      </c>
      <c r="O37" s="101"/>
      <c r="P37" s="104">
        <v>798</v>
      </c>
      <c r="Q37" s="101"/>
      <c r="R37" s="104">
        <v>791</v>
      </c>
      <c r="S37" s="103"/>
      <c r="T37" s="102">
        <v>107</v>
      </c>
      <c r="U37" s="101"/>
      <c r="V37" s="102">
        <v>107</v>
      </c>
      <c r="W37" s="101"/>
      <c r="X37" s="102">
        <v>118</v>
      </c>
      <c r="Y37" s="101"/>
      <c r="Z37" s="102">
        <v>127</v>
      </c>
      <c r="AA37" s="101"/>
      <c r="AB37" s="102">
        <v>128</v>
      </c>
      <c r="AC37" s="101"/>
      <c r="AD37" s="99">
        <v>128</v>
      </c>
      <c r="AE37" s="100"/>
      <c r="AF37" s="99">
        <v>130</v>
      </c>
      <c r="AG37" s="100"/>
      <c r="AH37" s="99">
        <v>131</v>
      </c>
      <c r="AI37" s="98"/>
    </row>
    <row r="38" spans="2:35" x14ac:dyDescent="0.25">
      <c r="B38" s="109" t="s">
        <v>92</v>
      </c>
      <c r="C38" s="108"/>
      <c r="D38" s="105" t="s">
        <v>0</v>
      </c>
      <c r="E38" s="101"/>
      <c r="F38" s="102" t="s">
        <v>0</v>
      </c>
      <c r="G38" s="101"/>
      <c r="H38" s="102" t="s">
        <v>0</v>
      </c>
      <c r="I38" s="101"/>
      <c r="J38" s="102" t="s">
        <v>0</v>
      </c>
      <c r="K38" s="101"/>
      <c r="L38" s="102" t="s">
        <v>0</v>
      </c>
      <c r="M38" s="101"/>
      <c r="N38" s="104" t="s">
        <v>0</v>
      </c>
      <c r="O38" s="101"/>
      <c r="P38" s="104" t="s">
        <v>0</v>
      </c>
      <c r="Q38" s="101"/>
      <c r="R38" s="104" t="s">
        <v>0</v>
      </c>
      <c r="S38" s="103"/>
      <c r="T38" s="102" t="s">
        <v>0</v>
      </c>
      <c r="U38" s="101"/>
      <c r="V38" s="102" t="s">
        <v>0</v>
      </c>
      <c r="W38" s="101"/>
      <c r="X38" s="102" t="s">
        <v>0</v>
      </c>
      <c r="Y38" s="101"/>
      <c r="Z38" s="102" t="s">
        <v>0</v>
      </c>
      <c r="AA38" s="101"/>
      <c r="AB38" s="102" t="s">
        <v>0</v>
      </c>
      <c r="AC38" s="101"/>
      <c r="AD38" s="99" t="s">
        <v>0</v>
      </c>
      <c r="AE38" s="100"/>
      <c r="AF38" s="99" t="s">
        <v>0</v>
      </c>
      <c r="AG38" s="100"/>
      <c r="AH38" s="99" t="s">
        <v>0</v>
      </c>
      <c r="AI38" s="98"/>
    </row>
    <row r="39" spans="2:35" x14ac:dyDescent="0.25">
      <c r="B39" s="109" t="s">
        <v>91</v>
      </c>
      <c r="C39" s="108"/>
      <c r="D39" s="105">
        <v>380</v>
      </c>
      <c r="E39" s="101"/>
      <c r="F39" s="102">
        <v>516</v>
      </c>
      <c r="G39" s="101" t="s">
        <v>8</v>
      </c>
      <c r="H39" s="102">
        <v>430</v>
      </c>
      <c r="I39" s="101"/>
      <c r="J39" s="102">
        <v>376</v>
      </c>
      <c r="K39" s="101"/>
      <c r="L39" s="102">
        <v>369</v>
      </c>
      <c r="M39" s="101"/>
      <c r="N39" s="104">
        <v>360</v>
      </c>
      <c r="O39" s="101"/>
      <c r="P39" s="104">
        <v>353</v>
      </c>
      <c r="Q39" s="101"/>
      <c r="R39" s="104">
        <v>347</v>
      </c>
      <c r="S39" s="103"/>
      <c r="T39" s="102">
        <v>69</v>
      </c>
      <c r="U39" s="101"/>
      <c r="V39" s="102">
        <v>155</v>
      </c>
      <c r="W39" s="101" t="s">
        <v>8</v>
      </c>
      <c r="X39" s="102">
        <v>134</v>
      </c>
      <c r="Y39" s="101"/>
      <c r="Z39" s="102">
        <v>114</v>
      </c>
      <c r="AA39" s="101"/>
      <c r="AB39" s="102">
        <v>111</v>
      </c>
      <c r="AC39" s="101"/>
      <c r="AD39" s="99">
        <v>107</v>
      </c>
      <c r="AE39" s="100"/>
      <c r="AF39" s="99">
        <v>105</v>
      </c>
      <c r="AG39" s="100"/>
      <c r="AH39" s="99">
        <v>104</v>
      </c>
      <c r="AI39" s="98"/>
    </row>
    <row r="40" spans="2:35" x14ac:dyDescent="0.25">
      <c r="B40" s="117" t="s">
        <v>90</v>
      </c>
      <c r="C40" s="116"/>
      <c r="D40" s="115">
        <v>668</v>
      </c>
      <c r="E40" s="101" t="s">
        <v>154</v>
      </c>
      <c r="F40" s="113">
        <v>652</v>
      </c>
      <c r="G40" s="101" t="s">
        <v>9</v>
      </c>
      <c r="H40" s="113">
        <v>661</v>
      </c>
      <c r="I40" s="101" t="s">
        <v>155</v>
      </c>
      <c r="J40" s="113">
        <v>663</v>
      </c>
      <c r="K40" s="101" t="s">
        <v>18</v>
      </c>
      <c r="L40" s="113">
        <v>664</v>
      </c>
      <c r="M40" s="101" t="s">
        <v>18</v>
      </c>
      <c r="N40" s="114">
        <v>662</v>
      </c>
      <c r="O40" s="101"/>
      <c r="P40" s="114">
        <v>654</v>
      </c>
      <c r="Q40" s="112"/>
      <c r="R40" s="114">
        <v>617</v>
      </c>
      <c r="S40" s="103" t="s">
        <v>8</v>
      </c>
      <c r="T40" s="113">
        <v>71</v>
      </c>
      <c r="U40" s="101" t="s">
        <v>154</v>
      </c>
      <c r="V40" s="113">
        <v>67</v>
      </c>
      <c r="W40" s="101" t="s">
        <v>9</v>
      </c>
      <c r="X40" s="113">
        <v>63</v>
      </c>
      <c r="Y40" s="101" t="s">
        <v>9</v>
      </c>
      <c r="Z40" s="113">
        <v>65</v>
      </c>
      <c r="AA40" s="112"/>
      <c r="AB40" s="113">
        <v>66</v>
      </c>
      <c r="AC40" s="112"/>
      <c r="AD40" s="110">
        <v>65</v>
      </c>
      <c r="AE40" s="111"/>
      <c r="AF40" s="110">
        <v>62</v>
      </c>
      <c r="AG40" s="111"/>
      <c r="AH40" s="110">
        <v>63</v>
      </c>
      <c r="AI40" s="98"/>
    </row>
    <row r="41" spans="2:35" x14ac:dyDescent="0.25">
      <c r="B41" s="109" t="s">
        <v>88</v>
      </c>
      <c r="C41" s="108"/>
      <c r="D41" s="105">
        <v>371</v>
      </c>
      <c r="E41" s="101"/>
      <c r="F41" s="102">
        <v>356</v>
      </c>
      <c r="G41" s="101"/>
      <c r="H41" s="102">
        <v>337</v>
      </c>
      <c r="I41" s="101"/>
      <c r="J41" s="102">
        <v>337</v>
      </c>
      <c r="K41" s="101"/>
      <c r="L41" s="102">
        <v>342</v>
      </c>
      <c r="M41" s="101"/>
      <c r="N41" s="104">
        <v>339</v>
      </c>
      <c r="O41" s="101"/>
      <c r="P41" s="104">
        <v>344</v>
      </c>
      <c r="Q41" s="101"/>
      <c r="R41" s="104">
        <v>351</v>
      </c>
      <c r="S41" s="103"/>
      <c r="T41" s="102">
        <v>77</v>
      </c>
      <c r="U41" s="101"/>
      <c r="V41" s="102">
        <v>71</v>
      </c>
      <c r="W41" s="101"/>
      <c r="X41" s="102">
        <v>64</v>
      </c>
      <c r="Y41" s="101"/>
      <c r="Z41" s="102">
        <v>64</v>
      </c>
      <c r="AA41" s="101"/>
      <c r="AB41" s="102">
        <v>64</v>
      </c>
      <c r="AC41" s="101"/>
      <c r="AD41" s="99">
        <v>64</v>
      </c>
      <c r="AE41" s="100"/>
      <c r="AF41" s="99">
        <v>64</v>
      </c>
      <c r="AG41" s="100"/>
      <c r="AH41" s="99">
        <v>63</v>
      </c>
      <c r="AI41" s="98"/>
    </row>
    <row r="42" spans="2:35" x14ac:dyDescent="0.25">
      <c r="B42" s="109" t="s">
        <v>87</v>
      </c>
      <c r="C42" s="108"/>
      <c r="D42" s="105">
        <v>1140</v>
      </c>
      <c r="E42" s="101"/>
      <c r="F42" s="102">
        <v>1101</v>
      </c>
      <c r="G42" s="101"/>
      <c r="H42" s="102">
        <v>941</v>
      </c>
      <c r="I42" s="101"/>
      <c r="J42" s="102">
        <v>835</v>
      </c>
      <c r="K42" s="101"/>
      <c r="L42" s="102">
        <v>816</v>
      </c>
      <c r="M42" s="101"/>
      <c r="N42" s="104">
        <v>806</v>
      </c>
      <c r="O42" s="101"/>
      <c r="P42" s="104">
        <v>798</v>
      </c>
      <c r="Q42" s="101"/>
      <c r="R42" s="104">
        <v>800</v>
      </c>
      <c r="S42" s="103"/>
      <c r="T42" s="102">
        <v>119.3</v>
      </c>
      <c r="U42" s="101"/>
      <c r="V42" s="102">
        <v>113.02</v>
      </c>
      <c r="W42" s="101"/>
      <c r="X42" s="102">
        <v>106.01</v>
      </c>
      <c r="Y42" s="101"/>
      <c r="Z42" s="102">
        <v>100.54</v>
      </c>
      <c r="AA42" s="101" t="s">
        <v>1</v>
      </c>
      <c r="AB42" s="102" t="s">
        <v>0</v>
      </c>
      <c r="AC42" s="101"/>
      <c r="AD42" s="99" t="s">
        <v>0</v>
      </c>
      <c r="AE42" s="100"/>
      <c r="AF42" s="99" t="s">
        <v>0</v>
      </c>
      <c r="AG42" s="100"/>
      <c r="AH42" s="99" t="s">
        <v>0</v>
      </c>
      <c r="AI42" s="98"/>
    </row>
    <row r="43" spans="2:35" x14ac:dyDescent="0.25">
      <c r="B43" s="109" t="s">
        <v>86</v>
      </c>
      <c r="C43" s="108"/>
      <c r="D43" s="105">
        <v>769.58</v>
      </c>
      <c r="E43" s="101"/>
      <c r="F43" s="102">
        <v>677.63</v>
      </c>
      <c r="G43" s="101"/>
      <c r="H43" s="102">
        <v>628.69000000000005</v>
      </c>
      <c r="I43" s="101"/>
      <c r="J43" s="102">
        <v>596.4</v>
      </c>
      <c r="K43" s="101" t="s">
        <v>1</v>
      </c>
      <c r="L43" s="102">
        <v>684</v>
      </c>
      <c r="M43" s="101"/>
      <c r="N43" s="104">
        <v>689</v>
      </c>
      <c r="O43" s="101"/>
      <c r="P43" s="104" t="s">
        <v>0</v>
      </c>
      <c r="Q43" s="101"/>
      <c r="R43" s="104" t="s">
        <v>0</v>
      </c>
      <c r="S43" s="103"/>
      <c r="T43" s="102">
        <v>81.56</v>
      </c>
      <c r="U43" s="101"/>
      <c r="V43" s="102">
        <v>75.459999999999994</v>
      </c>
      <c r="W43" s="101"/>
      <c r="X43" s="102">
        <v>77.14</v>
      </c>
      <c r="Y43" s="101"/>
      <c r="Z43" s="102">
        <v>73.97</v>
      </c>
      <c r="AA43" s="101" t="s">
        <v>1</v>
      </c>
      <c r="AB43" s="102" t="s">
        <v>0</v>
      </c>
      <c r="AC43" s="101"/>
      <c r="AD43" s="99" t="s">
        <v>0</v>
      </c>
      <c r="AE43" s="100"/>
      <c r="AF43" s="99" t="s">
        <v>0</v>
      </c>
      <c r="AG43" s="100"/>
      <c r="AH43" s="99" t="s">
        <v>0</v>
      </c>
      <c r="AI43" s="98"/>
    </row>
    <row r="44" spans="2:35" x14ac:dyDescent="0.25">
      <c r="B44" s="109" t="s">
        <v>85</v>
      </c>
      <c r="C44" s="108" t="s">
        <v>6</v>
      </c>
      <c r="D44" s="105">
        <v>786</v>
      </c>
      <c r="E44" s="101"/>
      <c r="F44" s="102">
        <v>679</v>
      </c>
      <c r="G44" s="101"/>
      <c r="H44" s="102">
        <v>646</v>
      </c>
      <c r="I44" s="101"/>
      <c r="J44" s="102">
        <v>575</v>
      </c>
      <c r="K44" s="101"/>
      <c r="L44" s="102">
        <v>578</v>
      </c>
      <c r="M44" s="101"/>
      <c r="N44" s="104">
        <v>582</v>
      </c>
      <c r="O44" s="101"/>
      <c r="P44" s="104">
        <v>570</v>
      </c>
      <c r="Q44" s="101" t="s">
        <v>8</v>
      </c>
      <c r="R44" s="104">
        <v>576</v>
      </c>
      <c r="S44" s="103"/>
      <c r="T44" s="102">
        <v>93</v>
      </c>
      <c r="U44" s="101"/>
      <c r="V44" s="102">
        <v>84</v>
      </c>
      <c r="W44" s="101"/>
      <c r="X44" s="102">
        <v>80</v>
      </c>
      <c r="Y44" s="101"/>
      <c r="Z44" s="102">
        <v>81</v>
      </c>
      <c r="AA44" s="101"/>
      <c r="AB44" s="102">
        <v>81</v>
      </c>
      <c r="AC44" s="101"/>
      <c r="AD44" s="99">
        <v>81</v>
      </c>
      <c r="AE44" s="100"/>
      <c r="AF44" s="99">
        <v>81</v>
      </c>
      <c r="AG44" s="100" t="s">
        <v>8</v>
      </c>
      <c r="AH44" s="99">
        <v>81</v>
      </c>
      <c r="AI44" s="98"/>
    </row>
    <row r="45" spans="2:35" x14ac:dyDescent="0.25">
      <c r="B45" s="109" t="s">
        <v>84</v>
      </c>
      <c r="C45" s="108"/>
      <c r="D45" s="105">
        <v>540</v>
      </c>
      <c r="E45" s="101"/>
      <c r="F45" s="102">
        <v>483</v>
      </c>
      <c r="G45" s="101"/>
      <c r="H45" s="102">
        <v>457</v>
      </c>
      <c r="I45" s="101"/>
      <c r="J45" s="102">
        <v>451</v>
      </c>
      <c r="K45" s="101"/>
      <c r="L45" s="102">
        <v>449</v>
      </c>
      <c r="M45" s="101"/>
      <c r="N45" s="104">
        <v>450</v>
      </c>
      <c r="O45" s="101"/>
      <c r="P45" s="104">
        <v>443</v>
      </c>
      <c r="Q45" s="101"/>
      <c r="R45" s="104">
        <v>443</v>
      </c>
      <c r="S45" s="103"/>
      <c r="T45" s="102">
        <v>77</v>
      </c>
      <c r="U45" s="101"/>
      <c r="V45" s="102">
        <v>74</v>
      </c>
      <c r="W45" s="101"/>
      <c r="X45" s="102">
        <v>65</v>
      </c>
      <c r="Y45" s="101"/>
      <c r="Z45" s="102">
        <v>67</v>
      </c>
      <c r="AA45" s="101"/>
      <c r="AB45" s="102">
        <v>66</v>
      </c>
      <c r="AC45" s="101"/>
      <c r="AD45" s="99">
        <v>66</v>
      </c>
      <c r="AE45" s="100"/>
      <c r="AF45" s="99">
        <v>66</v>
      </c>
      <c r="AG45" s="100"/>
      <c r="AH45" s="99">
        <v>65</v>
      </c>
      <c r="AI45" s="98"/>
    </row>
    <row r="46" spans="2:35" x14ac:dyDescent="0.25">
      <c r="B46" s="109" t="s">
        <v>83</v>
      </c>
      <c r="C46" s="108" t="s">
        <v>6</v>
      </c>
      <c r="D46" s="105">
        <v>349</v>
      </c>
      <c r="E46" s="101"/>
      <c r="F46" s="102">
        <v>320</v>
      </c>
      <c r="G46" s="101"/>
      <c r="H46" s="102">
        <v>305</v>
      </c>
      <c r="I46" s="101"/>
      <c r="J46" s="102">
        <v>280</v>
      </c>
      <c r="K46" s="101"/>
      <c r="L46" s="102">
        <v>277</v>
      </c>
      <c r="M46" s="101"/>
      <c r="N46" s="104">
        <v>287</v>
      </c>
      <c r="O46" s="101"/>
      <c r="P46" s="104">
        <v>283</v>
      </c>
      <c r="Q46" s="101"/>
      <c r="R46" s="104" t="s">
        <v>0</v>
      </c>
      <c r="S46" s="103"/>
      <c r="T46" s="102">
        <v>31</v>
      </c>
      <c r="U46" s="101"/>
      <c r="V46" s="102">
        <v>28</v>
      </c>
      <c r="W46" s="101"/>
      <c r="X46" s="102">
        <v>25</v>
      </c>
      <c r="Y46" s="101"/>
      <c r="Z46" s="102">
        <v>21</v>
      </c>
      <c r="AA46" s="101"/>
      <c r="AB46" s="102">
        <v>21</v>
      </c>
      <c r="AC46" s="101"/>
      <c r="AD46" s="99">
        <v>25</v>
      </c>
      <c r="AE46" s="100" t="s">
        <v>8</v>
      </c>
      <c r="AF46" s="99">
        <v>25</v>
      </c>
      <c r="AG46" s="100"/>
      <c r="AH46" s="99" t="s">
        <v>0</v>
      </c>
      <c r="AI46" s="98"/>
    </row>
    <row r="47" spans="2:35" x14ac:dyDescent="0.25">
      <c r="B47" s="109" t="s">
        <v>80</v>
      </c>
      <c r="C47" s="108"/>
      <c r="D47" s="105">
        <v>629</v>
      </c>
      <c r="E47" s="101"/>
      <c r="F47" s="102">
        <v>554</v>
      </c>
      <c r="G47" s="101"/>
      <c r="H47" s="102">
        <v>497</v>
      </c>
      <c r="I47" s="101"/>
      <c r="J47" s="102">
        <v>458</v>
      </c>
      <c r="K47" s="101"/>
      <c r="L47" s="102">
        <v>455</v>
      </c>
      <c r="M47" s="101"/>
      <c r="N47" s="104">
        <v>465</v>
      </c>
      <c r="O47" s="101"/>
      <c r="P47" s="104">
        <v>463</v>
      </c>
      <c r="Q47" s="101"/>
      <c r="R47" s="104">
        <v>459</v>
      </c>
      <c r="S47" s="103"/>
      <c r="T47" s="102">
        <v>120</v>
      </c>
      <c r="U47" s="101"/>
      <c r="V47" s="102">
        <v>106</v>
      </c>
      <c r="W47" s="101"/>
      <c r="X47" s="102">
        <v>97</v>
      </c>
      <c r="Y47" s="101"/>
      <c r="Z47" s="102">
        <v>92</v>
      </c>
      <c r="AA47" s="101"/>
      <c r="AB47" s="102">
        <v>90</v>
      </c>
      <c r="AC47" s="101"/>
      <c r="AD47" s="99">
        <v>94</v>
      </c>
      <c r="AE47" s="100"/>
      <c r="AF47" s="99">
        <v>93</v>
      </c>
      <c r="AG47" s="100"/>
      <c r="AH47" s="99">
        <v>93</v>
      </c>
      <c r="AI47" s="98"/>
    </row>
    <row r="48" spans="2:35" x14ac:dyDescent="0.25">
      <c r="B48" s="109" t="s">
        <v>79</v>
      </c>
      <c r="C48" s="108"/>
      <c r="D48" s="105">
        <v>358</v>
      </c>
      <c r="E48" s="101"/>
      <c r="F48" s="102">
        <v>293</v>
      </c>
      <c r="G48" s="101" t="s">
        <v>8</v>
      </c>
      <c r="H48" s="102">
        <v>273</v>
      </c>
      <c r="I48" s="101"/>
      <c r="J48" s="102">
        <v>244</v>
      </c>
      <c r="K48" s="101" t="s">
        <v>8</v>
      </c>
      <c r="L48" s="102">
        <v>234</v>
      </c>
      <c r="M48" s="101"/>
      <c r="N48" s="104">
        <v>221</v>
      </c>
      <c r="O48" s="101"/>
      <c r="P48" s="104">
        <v>213</v>
      </c>
      <c r="Q48" s="101"/>
      <c r="R48" s="104">
        <v>207</v>
      </c>
      <c r="S48" s="103"/>
      <c r="T48" s="102">
        <v>63</v>
      </c>
      <c r="U48" s="101"/>
      <c r="V48" s="102">
        <v>48</v>
      </c>
      <c r="W48" s="101" t="s">
        <v>8</v>
      </c>
      <c r="X48" s="102">
        <v>48</v>
      </c>
      <c r="Y48" s="101"/>
      <c r="Z48" s="102">
        <v>44</v>
      </c>
      <c r="AA48" s="101" t="s">
        <v>8</v>
      </c>
      <c r="AB48" s="102">
        <v>43</v>
      </c>
      <c r="AC48" s="101"/>
      <c r="AD48" s="99">
        <v>43</v>
      </c>
      <c r="AE48" s="100"/>
      <c r="AF48" s="99">
        <v>41</v>
      </c>
      <c r="AG48" s="100"/>
      <c r="AH48" s="99">
        <v>41</v>
      </c>
      <c r="AI48" s="98"/>
    </row>
    <row r="49" spans="1:35" x14ac:dyDescent="0.25">
      <c r="B49" s="107" t="s">
        <v>78</v>
      </c>
      <c r="C49" s="106"/>
      <c r="D49" s="105" t="s">
        <v>0</v>
      </c>
      <c r="E49" s="101"/>
      <c r="F49" s="102" t="s">
        <v>0</v>
      </c>
      <c r="G49" s="101"/>
      <c r="H49" s="102" t="s">
        <v>0</v>
      </c>
      <c r="I49" s="101"/>
      <c r="J49" s="102" t="s">
        <v>0</v>
      </c>
      <c r="K49" s="101"/>
      <c r="L49" s="102" t="s">
        <v>0</v>
      </c>
      <c r="M49" s="101"/>
      <c r="N49" s="104" t="s">
        <v>0</v>
      </c>
      <c r="O49" s="101"/>
      <c r="P49" s="104" t="s">
        <v>0</v>
      </c>
      <c r="Q49" s="101"/>
      <c r="R49" s="104" t="s">
        <v>0</v>
      </c>
      <c r="S49" s="103"/>
      <c r="T49" s="102" t="s">
        <v>0</v>
      </c>
      <c r="U49" s="101"/>
      <c r="V49" s="102" t="s">
        <v>0</v>
      </c>
      <c r="W49" s="101"/>
      <c r="X49" s="102" t="s">
        <v>0</v>
      </c>
      <c r="Y49" s="101"/>
      <c r="Z49" s="102" t="s">
        <v>0</v>
      </c>
      <c r="AA49" s="101"/>
      <c r="AB49" s="102" t="s">
        <v>0</v>
      </c>
      <c r="AC49" s="101"/>
      <c r="AD49" s="99" t="s">
        <v>0</v>
      </c>
      <c r="AE49" s="100"/>
      <c r="AF49" s="99" t="s">
        <v>0</v>
      </c>
      <c r="AG49" s="100"/>
      <c r="AH49" s="99" t="s">
        <v>0</v>
      </c>
      <c r="AI49" s="98"/>
    </row>
    <row r="50" spans="1:35" x14ac:dyDescent="0.25">
      <c r="B50" s="109" t="s">
        <v>77</v>
      </c>
      <c r="C50" s="108"/>
      <c r="D50" s="105">
        <v>205</v>
      </c>
      <c r="E50" s="101"/>
      <c r="F50" s="102">
        <v>227</v>
      </c>
      <c r="G50" s="101"/>
      <c r="H50" s="102">
        <v>252</v>
      </c>
      <c r="I50" s="101"/>
      <c r="J50" s="102">
        <v>268</v>
      </c>
      <c r="K50" s="101"/>
      <c r="L50" s="102">
        <v>275</v>
      </c>
      <c r="M50" s="101"/>
      <c r="N50" s="104">
        <v>281</v>
      </c>
      <c r="O50" s="101"/>
      <c r="P50" s="104">
        <v>285</v>
      </c>
      <c r="Q50" s="101"/>
      <c r="R50" s="104">
        <v>288</v>
      </c>
      <c r="S50" s="103"/>
      <c r="T50" s="102">
        <v>6</v>
      </c>
      <c r="U50" s="101"/>
      <c r="V50" s="102">
        <v>6</v>
      </c>
      <c r="W50" s="101"/>
      <c r="X50" s="102">
        <v>6</v>
      </c>
      <c r="Y50" s="101"/>
      <c r="Z50" s="102">
        <v>5</v>
      </c>
      <c r="AA50" s="101"/>
      <c r="AB50" s="102">
        <v>5</v>
      </c>
      <c r="AC50" s="101"/>
      <c r="AD50" s="99">
        <v>5</v>
      </c>
      <c r="AE50" s="100"/>
      <c r="AF50" s="99">
        <v>5</v>
      </c>
      <c r="AG50" s="100"/>
      <c r="AH50" s="99">
        <v>5</v>
      </c>
      <c r="AI50" s="98"/>
    </row>
    <row r="51" spans="1:35" x14ac:dyDescent="0.25">
      <c r="B51" s="109" t="s">
        <v>76</v>
      </c>
      <c r="C51" s="108"/>
      <c r="D51" s="105">
        <v>881.57</v>
      </c>
      <c r="E51" s="101"/>
      <c r="F51" s="102">
        <v>868.33</v>
      </c>
      <c r="G51" s="101"/>
      <c r="H51" s="102">
        <v>938.22</v>
      </c>
      <c r="I51" s="101"/>
      <c r="J51" s="102">
        <v>746.26</v>
      </c>
      <c r="K51" s="101" t="s">
        <v>10</v>
      </c>
      <c r="L51" s="102" t="s">
        <v>0</v>
      </c>
      <c r="M51" s="101"/>
      <c r="N51" s="104" t="s">
        <v>0</v>
      </c>
      <c r="O51" s="101"/>
      <c r="P51" s="104" t="s">
        <v>0</v>
      </c>
      <c r="Q51" s="101"/>
      <c r="R51" s="104" t="s">
        <v>0</v>
      </c>
      <c r="S51" s="103"/>
      <c r="T51" s="102">
        <v>108.36</v>
      </c>
      <c r="U51" s="101"/>
      <c r="V51" s="102">
        <v>106.84</v>
      </c>
      <c r="W51" s="101"/>
      <c r="X51" s="102">
        <v>105.97</v>
      </c>
      <c r="Y51" s="101"/>
      <c r="Z51" s="102">
        <v>79.75</v>
      </c>
      <c r="AA51" s="101" t="s">
        <v>10</v>
      </c>
      <c r="AB51" s="102" t="s">
        <v>0</v>
      </c>
      <c r="AC51" s="101"/>
      <c r="AD51" s="99" t="s">
        <v>0</v>
      </c>
      <c r="AE51" s="100"/>
      <c r="AF51" s="99" t="s">
        <v>0</v>
      </c>
      <c r="AG51" s="100"/>
      <c r="AH51" s="99" t="s">
        <v>0</v>
      </c>
      <c r="AI51" s="98"/>
    </row>
    <row r="52" spans="1:35" x14ac:dyDescent="0.25">
      <c r="B52" s="109" t="s">
        <v>75</v>
      </c>
      <c r="C52" s="108"/>
      <c r="D52" s="105">
        <v>816</v>
      </c>
      <c r="E52" s="101"/>
      <c r="F52" s="102">
        <v>791</v>
      </c>
      <c r="G52" s="101"/>
      <c r="H52" s="102">
        <v>718</v>
      </c>
      <c r="I52" s="101" t="s">
        <v>8</v>
      </c>
      <c r="J52" s="102">
        <v>699</v>
      </c>
      <c r="K52" s="101"/>
      <c r="L52" s="102">
        <v>700</v>
      </c>
      <c r="M52" s="101"/>
      <c r="N52" s="104">
        <v>702</v>
      </c>
      <c r="O52" s="101"/>
      <c r="P52" s="104">
        <v>695</v>
      </c>
      <c r="Q52" s="101" t="s">
        <v>8</v>
      </c>
      <c r="R52" s="104">
        <v>691</v>
      </c>
      <c r="S52" s="103"/>
      <c r="T52" s="102">
        <v>102</v>
      </c>
      <c r="U52" s="101"/>
      <c r="V52" s="102">
        <v>97</v>
      </c>
      <c r="W52" s="101"/>
      <c r="X52" s="102">
        <v>89</v>
      </c>
      <c r="Y52" s="101" t="s">
        <v>8</v>
      </c>
      <c r="Z52" s="102">
        <v>89</v>
      </c>
      <c r="AA52" s="101"/>
      <c r="AB52" s="102">
        <v>90</v>
      </c>
      <c r="AC52" s="101"/>
      <c r="AD52" s="99">
        <v>87</v>
      </c>
      <c r="AE52" s="100"/>
      <c r="AF52" s="99">
        <v>85</v>
      </c>
      <c r="AG52" s="100" t="s">
        <v>8</v>
      </c>
      <c r="AH52" s="99">
        <v>84</v>
      </c>
      <c r="AI52" s="98"/>
    </row>
    <row r="53" spans="1:35" x14ac:dyDescent="0.25">
      <c r="B53" s="109" t="s">
        <v>74</v>
      </c>
      <c r="C53" s="108" t="s">
        <v>19</v>
      </c>
      <c r="D53" s="105">
        <v>408</v>
      </c>
      <c r="E53" s="101"/>
      <c r="F53" s="102">
        <v>372</v>
      </c>
      <c r="G53" s="101"/>
      <c r="H53" s="102">
        <v>293</v>
      </c>
      <c r="I53" s="101" t="s">
        <v>8</v>
      </c>
      <c r="J53" s="102">
        <v>261</v>
      </c>
      <c r="K53" s="101"/>
      <c r="L53" s="102">
        <v>258</v>
      </c>
      <c r="M53" s="101"/>
      <c r="N53" s="104">
        <v>254</v>
      </c>
      <c r="O53" s="101"/>
      <c r="P53" s="104">
        <v>250</v>
      </c>
      <c r="Q53" s="101"/>
      <c r="R53" s="104">
        <v>245</v>
      </c>
      <c r="S53" s="103"/>
      <c r="T53" s="102">
        <v>92</v>
      </c>
      <c r="U53" s="101"/>
      <c r="V53" s="102">
        <v>74</v>
      </c>
      <c r="W53" s="101"/>
      <c r="X53" s="102">
        <v>54</v>
      </c>
      <c r="Y53" s="101" t="s">
        <v>8</v>
      </c>
      <c r="Z53" s="102">
        <v>42</v>
      </c>
      <c r="AA53" s="101"/>
      <c r="AB53" s="102">
        <v>40</v>
      </c>
      <c r="AC53" s="101"/>
      <c r="AD53" s="99">
        <v>38</v>
      </c>
      <c r="AE53" s="100"/>
      <c r="AF53" s="99">
        <v>37</v>
      </c>
      <c r="AG53" s="100"/>
      <c r="AH53" s="99">
        <v>35</v>
      </c>
      <c r="AI53" s="98"/>
    </row>
    <row r="54" spans="1:35" x14ac:dyDescent="0.25">
      <c r="B54" s="109" t="s">
        <v>72</v>
      </c>
      <c r="C54" s="108"/>
      <c r="D54" s="105">
        <v>471</v>
      </c>
      <c r="E54" s="101"/>
      <c r="F54" s="102">
        <v>404</v>
      </c>
      <c r="G54" s="101"/>
      <c r="H54" s="102">
        <v>364</v>
      </c>
      <c r="I54" s="101"/>
      <c r="J54" s="102">
        <v>320</v>
      </c>
      <c r="K54" s="101"/>
      <c r="L54" s="102">
        <v>317</v>
      </c>
      <c r="M54" s="101"/>
      <c r="N54" s="104">
        <v>318</v>
      </c>
      <c r="O54" s="101"/>
      <c r="P54" s="104">
        <v>314</v>
      </c>
      <c r="Q54" s="101"/>
      <c r="R54" s="104">
        <v>316</v>
      </c>
      <c r="S54" s="103"/>
      <c r="T54" s="102">
        <v>15</v>
      </c>
      <c r="U54" s="101"/>
      <c r="V54" s="102">
        <v>13</v>
      </c>
      <c r="W54" s="101"/>
      <c r="X54" s="102">
        <v>10</v>
      </c>
      <c r="Y54" s="101"/>
      <c r="Z54" s="102">
        <v>9</v>
      </c>
      <c r="AA54" s="101"/>
      <c r="AB54" s="102">
        <v>9</v>
      </c>
      <c r="AC54" s="101"/>
      <c r="AD54" s="99">
        <v>9</v>
      </c>
      <c r="AE54" s="100"/>
      <c r="AF54" s="99">
        <v>9</v>
      </c>
      <c r="AG54" s="100"/>
      <c r="AH54" s="99">
        <v>8</v>
      </c>
      <c r="AI54" s="98"/>
    </row>
    <row r="55" spans="1:35" x14ac:dyDescent="0.25">
      <c r="B55" s="107" t="s">
        <v>70</v>
      </c>
      <c r="C55" s="106"/>
      <c r="D55" s="105" t="s">
        <v>0</v>
      </c>
      <c r="E55" s="101"/>
      <c r="F55" s="102" t="s">
        <v>0</v>
      </c>
      <c r="G55" s="101"/>
      <c r="H55" s="102" t="s">
        <v>0</v>
      </c>
      <c r="I55" s="101"/>
      <c r="J55" s="102" t="s">
        <v>0</v>
      </c>
      <c r="K55" s="101"/>
      <c r="L55" s="102" t="s">
        <v>0</v>
      </c>
      <c r="M55" s="101"/>
      <c r="N55" s="104" t="s">
        <v>0</v>
      </c>
      <c r="O55" s="101"/>
      <c r="P55" s="104" t="s">
        <v>0</v>
      </c>
      <c r="Q55" s="101"/>
      <c r="R55" s="104" t="s">
        <v>0</v>
      </c>
      <c r="S55" s="103"/>
      <c r="T55" s="102" t="s">
        <v>0</v>
      </c>
      <c r="U55" s="101"/>
      <c r="V55" s="102" t="s">
        <v>0</v>
      </c>
      <c r="W55" s="101"/>
      <c r="X55" s="102" t="s">
        <v>0</v>
      </c>
      <c r="Y55" s="101"/>
      <c r="Z55" s="102" t="s">
        <v>0</v>
      </c>
      <c r="AA55" s="101"/>
      <c r="AB55" s="102" t="s">
        <v>0</v>
      </c>
      <c r="AC55" s="101"/>
      <c r="AD55" s="99" t="s">
        <v>0</v>
      </c>
      <c r="AE55" s="100"/>
      <c r="AF55" s="99" t="s">
        <v>0</v>
      </c>
      <c r="AG55" s="100"/>
      <c r="AH55" s="99" t="s">
        <v>0</v>
      </c>
      <c r="AI55" s="98"/>
    </row>
    <row r="56" spans="1:35" x14ac:dyDescent="0.25">
      <c r="B56" s="97"/>
      <c r="C56" s="97"/>
    </row>
    <row r="57" spans="1:35" x14ac:dyDescent="0.25">
      <c r="B57" s="96" t="s">
        <v>151</v>
      </c>
      <c r="C57" s="97"/>
    </row>
    <row r="58" spans="1:35" x14ac:dyDescent="0.25">
      <c r="B58" s="96" t="s">
        <v>150</v>
      </c>
      <c r="C58" s="97"/>
    </row>
    <row r="59" spans="1:35" x14ac:dyDescent="0.25">
      <c r="B59" s="96" t="s">
        <v>149</v>
      </c>
      <c r="C59" s="97"/>
    </row>
    <row r="60" spans="1:35" x14ac:dyDescent="0.25">
      <c r="B60" s="96" t="s">
        <v>148</v>
      </c>
      <c r="C60" s="97"/>
    </row>
    <row r="61" spans="1:35" x14ac:dyDescent="0.25">
      <c r="B61" s="96" t="s">
        <v>147</v>
      </c>
      <c r="C61" s="97"/>
    </row>
    <row r="62" spans="1:35" x14ac:dyDescent="0.25">
      <c r="A62" s="91"/>
      <c r="B62" s="96" t="s">
        <v>64</v>
      </c>
      <c r="C62" s="94"/>
      <c r="D62" s="91"/>
      <c r="E62" s="93"/>
      <c r="F62" s="91"/>
      <c r="G62" s="93"/>
      <c r="H62" s="91"/>
      <c r="I62" s="93"/>
      <c r="J62" s="94"/>
      <c r="K62" s="93"/>
      <c r="L62" s="91"/>
      <c r="M62" s="93"/>
      <c r="N62" s="94"/>
      <c r="O62" s="93"/>
      <c r="P62" s="94"/>
      <c r="Q62" s="93"/>
      <c r="R62" s="94"/>
      <c r="S62" s="93"/>
      <c r="T62" s="91"/>
      <c r="U62" s="93"/>
      <c r="V62" s="91"/>
      <c r="W62" s="93"/>
      <c r="X62" s="91"/>
      <c r="Y62" s="93"/>
      <c r="Z62" s="94"/>
      <c r="AA62" s="93"/>
      <c r="AB62" s="91"/>
      <c r="AC62" s="92"/>
      <c r="AD62" s="91"/>
    </row>
    <row r="63" spans="1:35" x14ac:dyDescent="0.25">
      <c r="A63" s="91"/>
      <c r="B63" s="96" t="s">
        <v>146</v>
      </c>
      <c r="C63" s="94"/>
      <c r="D63" s="91"/>
      <c r="E63" s="93"/>
      <c r="F63" s="91"/>
      <c r="G63" s="93"/>
      <c r="H63" s="91"/>
      <c r="I63" s="93"/>
      <c r="J63" s="94"/>
      <c r="K63" s="93"/>
      <c r="L63" s="91"/>
      <c r="M63" s="93"/>
      <c r="N63" s="94"/>
      <c r="O63" s="93"/>
      <c r="P63" s="94"/>
      <c r="Q63" s="93"/>
      <c r="R63" s="94"/>
      <c r="S63" s="93"/>
      <c r="T63" s="91"/>
      <c r="U63" s="93"/>
      <c r="V63" s="91"/>
      <c r="W63" s="93"/>
      <c r="X63" s="91"/>
      <c r="Y63" s="93"/>
      <c r="Z63" s="94"/>
      <c r="AA63" s="93"/>
      <c r="AB63" s="91"/>
      <c r="AC63" s="92"/>
      <c r="AD63" s="91"/>
    </row>
    <row r="64" spans="1:35" x14ac:dyDescent="0.25">
      <c r="A64" s="91"/>
      <c r="B64" s="96" t="s">
        <v>145</v>
      </c>
      <c r="C64" s="94"/>
      <c r="D64" s="91"/>
      <c r="E64" s="93"/>
      <c r="F64" s="91"/>
      <c r="G64" s="93"/>
      <c r="H64" s="91"/>
      <c r="I64" s="93"/>
      <c r="J64" s="94"/>
      <c r="K64" s="93"/>
      <c r="L64" s="91"/>
      <c r="M64" s="93"/>
      <c r="N64" s="94"/>
      <c r="O64" s="93"/>
      <c r="P64" s="94"/>
      <c r="Q64" s="93"/>
      <c r="R64" s="94"/>
      <c r="S64" s="93"/>
      <c r="T64" s="91"/>
      <c r="U64" s="93"/>
      <c r="V64" s="91"/>
      <c r="W64" s="93"/>
      <c r="X64" s="91"/>
      <c r="Y64" s="93"/>
      <c r="Z64" s="94"/>
      <c r="AA64" s="93"/>
      <c r="AB64" s="91"/>
      <c r="AC64" s="92"/>
      <c r="AD64" s="91"/>
    </row>
    <row r="65" spans="1:30" x14ac:dyDescent="0.25">
      <c r="A65" s="91"/>
      <c r="B65" s="96" t="s">
        <v>144</v>
      </c>
      <c r="C65" s="94"/>
      <c r="D65" s="91"/>
      <c r="E65" s="93"/>
      <c r="F65" s="91"/>
      <c r="G65" s="93"/>
      <c r="H65" s="91"/>
      <c r="I65" s="93"/>
      <c r="J65" s="94"/>
      <c r="K65" s="93"/>
      <c r="L65" s="91"/>
      <c r="M65" s="93"/>
      <c r="N65" s="94"/>
      <c r="O65" s="93"/>
      <c r="P65" s="94"/>
      <c r="Q65" s="93"/>
      <c r="R65" s="94"/>
      <c r="S65" s="93"/>
      <c r="T65" s="91"/>
      <c r="U65" s="93"/>
      <c r="V65" s="91"/>
      <c r="W65" s="93"/>
      <c r="X65" s="91"/>
      <c r="Y65" s="93"/>
      <c r="Z65" s="94"/>
      <c r="AA65" s="93"/>
      <c r="AB65" s="91"/>
      <c r="AC65" s="92"/>
      <c r="AD65" s="91"/>
    </row>
    <row r="66" spans="1:30" x14ac:dyDescent="0.25">
      <c r="A66" s="91"/>
      <c r="B66" s="96" t="s">
        <v>143</v>
      </c>
      <c r="C66" s="94"/>
      <c r="D66" s="91"/>
      <c r="E66" s="93"/>
      <c r="F66" s="91"/>
      <c r="G66" s="93"/>
      <c r="H66" s="91"/>
      <c r="I66" s="93"/>
      <c r="J66" s="94"/>
      <c r="K66" s="93"/>
      <c r="L66" s="91"/>
      <c r="M66" s="93"/>
      <c r="N66" s="94"/>
      <c r="O66" s="93"/>
      <c r="P66" s="94"/>
      <c r="Q66" s="93"/>
      <c r="R66" s="94"/>
      <c r="S66" s="93"/>
      <c r="T66" s="91"/>
      <c r="U66" s="93"/>
      <c r="V66" s="91"/>
      <c r="W66" s="93"/>
      <c r="X66" s="91"/>
      <c r="Y66" s="93"/>
      <c r="Z66" s="94"/>
      <c r="AA66" s="93"/>
      <c r="AB66" s="91"/>
      <c r="AC66" s="92"/>
      <c r="AD66" s="91"/>
    </row>
    <row r="67" spans="1:30" x14ac:dyDescent="0.25">
      <c r="A67" s="91"/>
      <c r="B67" s="96" t="s">
        <v>59</v>
      </c>
      <c r="C67" s="94"/>
      <c r="D67" s="91"/>
      <c r="E67" s="93"/>
      <c r="F67" s="91"/>
      <c r="G67" s="93"/>
      <c r="H67" s="91"/>
      <c r="I67" s="93"/>
      <c r="J67" s="94"/>
      <c r="K67" s="93"/>
      <c r="L67" s="91"/>
      <c r="M67" s="93"/>
      <c r="N67" s="94"/>
      <c r="O67" s="93"/>
      <c r="P67" s="94"/>
      <c r="Q67" s="93"/>
      <c r="R67" s="94"/>
      <c r="S67" s="93"/>
      <c r="T67" s="91"/>
      <c r="U67" s="93"/>
      <c r="V67" s="91"/>
      <c r="W67" s="93"/>
      <c r="X67" s="91"/>
      <c r="Y67" s="93"/>
      <c r="Z67" s="94"/>
      <c r="AA67" s="93"/>
      <c r="AB67" s="91"/>
      <c r="AC67" s="92"/>
      <c r="AD67" s="91"/>
    </row>
    <row r="68" spans="1:30" x14ac:dyDescent="0.25">
      <c r="A68" s="91"/>
      <c r="B68" s="96" t="s">
        <v>142</v>
      </c>
      <c r="C68" s="94"/>
      <c r="D68" s="91"/>
      <c r="E68" s="93"/>
      <c r="F68" s="91"/>
      <c r="G68" s="93"/>
      <c r="H68" s="91"/>
      <c r="I68" s="93"/>
      <c r="J68" s="94"/>
      <c r="K68" s="93"/>
      <c r="L68" s="91"/>
      <c r="M68" s="93"/>
      <c r="N68" s="94"/>
      <c r="O68" s="93"/>
      <c r="P68" s="94"/>
      <c r="Q68" s="93"/>
      <c r="R68" s="94"/>
      <c r="S68" s="93"/>
      <c r="T68" s="91"/>
      <c r="U68" s="93"/>
      <c r="V68" s="91"/>
      <c r="W68" s="93"/>
      <c r="X68" s="91"/>
      <c r="Y68" s="93"/>
      <c r="Z68" s="94"/>
      <c r="AA68" s="93"/>
      <c r="AB68" s="91"/>
      <c r="AC68" s="92"/>
      <c r="AD68" s="91"/>
    </row>
    <row r="69" spans="1:30" x14ac:dyDescent="0.25">
      <c r="A69" s="91"/>
      <c r="B69" s="96" t="s">
        <v>141</v>
      </c>
      <c r="C69" s="94"/>
      <c r="D69" s="91"/>
      <c r="E69" s="93"/>
      <c r="F69" s="91"/>
      <c r="G69" s="93"/>
      <c r="H69" s="91"/>
      <c r="I69" s="93"/>
      <c r="J69" s="94"/>
      <c r="K69" s="93"/>
      <c r="L69" s="91"/>
      <c r="M69" s="93"/>
      <c r="N69" s="94"/>
      <c r="O69" s="93"/>
      <c r="P69" s="94"/>
      <c r="Q69" s="93"/>
      <c r="R69" s="94"/>
      <c r="S69" s="93"/>
      <c r="T69" s="91"/>
      <c r="U69" s="93"/>
      <c r="V69" s="91"/>
      <c r="W69" s="93"/>
      <c r="X69" s="91"/>
      <c r="Y69" s="93"/>
      <c r="Z69" s="94"/>
      <c r="AA69" s="93"/>
      <c r="AB69" s="91"/>
      <c r="AC69" s="92"/>
      <c r="AD69" s="91"/>
    </row>
    <row r="70" spans="1:30" x14ac:dyDescent="0.25">
      <c r="A70" s="91"/>
      <c r="B70" s="96" t="s">
        <v>140</v>
      </c>
      <c r="C70" s="94"/>
      <c r="D70" s="91"/>
      <c r="E70" s="93"/>
      <c r="F70" s="91"/>
      <c r="G70" s="93"/>
      <c r="H70" s="91"/>
      <c r="I70" s="93"/>
      <c r="J70" s="94"/>
      <c r="K70" s="93"/>
      <c r="L70" s="91"/>
      <c r="M70" s="93"/>
      <c r="N70" s="94"/>
      <c r="O70" s="93"/>
      <c r="P70" s="94"/>
      <c r="Q70" s="93"/>
      <c r="R70" s="94"/>
      <c r="S70" s="93"/>
      <c r="T70" s="91"/>
      <c r="U70" s="93"/>
      <c r="V70" s="91"/>
      <c r="W70" s="93"/>
      <c r="X70" s="91"/>
      <c r="Y70" s="93"/>
      <c r="Z70" s="94"/>
      <c r="AA70" s="93"/>
      <c r="AB70" s="91"/>
      <c r="AC70" s="92"/>
      <c r="AD70" s="91"/>
    </row>
    <row r="71" spans="1:30" x14ac:dyDescent="0.25">
      <c r="A71" s="91"/>
      <c r="B71" s="96" t="s">
        <v>139</v>
      </c>
      <c r="C71" s="94"/>
      <c r="D71" s="91"/>
      <c r="E71" s="93"/>
      <c r="F71" s="91"/>
      <c r="G71" s="93"/>
      <c r="H71" s="91"/>
      <c r="I71" s="93"/>
      <c r="J71" s="94"/>
      <c r="K71" s="93"/>
      <c r="L71" s="91"/>
      <c r="M71" s="93"/>
      <c r="N71" s="94"/>
      <c r="O71" s="93"/>
      <c r="P71" s="94"/>
      <c r="Q71" s="93"/>
      <c r="R71" s="94"/>
      <c r="S71" s="93"/>
      <c r="T71" s="91"/>
      <c r="U71" s="93"/>
      <c r="V71" s="91"/>
      <c r="W71" s="93"/>
      <c r="X71" s="91"/>
      <c r="Y71" s="93"/>
      <c r="Z71" s="94"/>
      <c r="AA71" s="93"/>
      <c r="AB71" s="91"/>
      <c r="AC71" s="92"/>
      <c r="AD71" s="91"/>
    </row>
    <row r="72" spans="1:30" x14ac:dyDescent="0.25">
      <c r="A72" s="91"/>
      <c r="B72" s="96" t="s">
        <v>138</v>
      </c>
      <c r="C72" s="94"/>
      <c r="D72" s="91"/>
      <c r="E72" s="93"/>
      <c r="F72" s="91"/>
      <c r="G72" s="93"/>
      <c r="H72" s="91"/>
      <c r="I72" s="93"/>
      <c r="J72" s="94"/>
      <c r="K72" s="93"/>
      <c r="L72" s="91"/>
      <c r="M72" s="93"/>
      <c r="N72" s="94"/>
      <c r="O72" s="93"/>
      <c r="P72" s="94"/>
      <c r="Q72" s="93"/>
      <c r="R72" s="94"/>
      <c r="S72" s="93"/>
      <c r="T72" s="91"/>
      <c r="U72" s="93"/>
      <c r="V72" s="91"/>
      <c r="W72" s="93"/>
      <c r="X72" s="91"/>
      <c r="Y72" s="93"/>
      <c r="Z72" s="94"/>
      <c r="AA72" s="93"/>
      <c r="AB72" s="91"/>
      <c r="AC72" s="92"/>
      <c r="AD72" s="91"/>
    </row>
    <row r="73" spans="1:30" x14ac:dyDescent="0.25">
      <c r="A73" s="91"/>
      <c r="B73" s="95"/>
      <c r="C73" s="94"/>
      <c r="D73" s="91"/>
      <c r="E73" s="93"/>
      <c r="F73" s="91"/>
      <c r="G73" s="93"/>
      <c r="H73" s="91"/>
      <c r="I73" s="93"/>
      <c r="J73" s="94"/>
      <c r="K73" s="93"/>
      <c r="L73" s="91"/>
      <c r="M73" s="93"/>
      <c r="N73" s="94"/>
      <c r="O73" s="93"/>
      <c r="P73" s="94"/>
      <c r="Q73" s="93"/>
      <c r="R73" s="94"/>
      <c r="S73" s="93"/>
      <c r="T73" s="91"/>
      <c r="U73" s="93"/>
      <c r="V73" s="91"/>
      <c r="W73" s="93"/>
      <c r="X73" s="91"/>
      <c r="Y73" s="93"/>
      <c r="Z73" s="94"/>
      <c r="AA73" s="93"/>
      <c r="AB73" s="91"/>
      <c r="AC73" s="92"/>
      <c r="AD73" s="91"/>
    </row>
    <row r="74" spans="1:30" x14ac:dyDescent="0.25">
      <c r="A74" s="2" t="s">
        <v>57</v>
      </c>
      <c r="B74" s="21" t="s">
        <v>55</v>
      </c>
      <c r="C74" s="5"/>
      <c r="D74" s="5"/>
      <c r="E74" s="32"/>
      <c r="F74" s="5"/>
      <c r="G74" s="32"/>
      <c r="H74" s="5"/>
      <c r="I74" s="32"/>
      <c r="J74" s="5"/>
      <c r="K74" s="32"/>
      <c r="L74" s="5"/>
      <c r="M74" s="32"/>
      <c r="N74" s="5"/>
      <c r="O74" s="32"/>
      <c r="P74" s="5"/>
      <c r="Q74" s="32"/>
      <c r="R74" s="5"/>
      <c r="S74" s="32"/>
      <c r="T74" s="5"/>
      <c r="U74" s="32"/>
      <c r="V74" s="5"/>
      <c r="W74" s="32"/>
      <c r="X74" s="5"/>
      <c r="Y74" s="32"/>
      <c r="Z74" s="5"/>
      <c r="AA74" s="32"/>
      <c r="AB74" s="5"/>
      <c r="AC74" s="92"/>
      <c r="AD74" s="91"/>
    </row>
    <row r="75" spans="1:30" x14ac:dyDescent="0.25">
      <c r="A75" s="6"/>
      <c r="B75" s="29" t="s">
        <v>54</v>
      </c>
      <c r="C75" s="5"/>
      <c r="D75" s="5"/>
      <c r="E75" s="32"/>
      <c r="F75" s="5"/>
      <c r="G75" s="32"/>
      <c r="H75" s="5"/>
      <c r="I75" s="32"/>
      <c r="J75" s="5"/>
      <c r="K75" s="32"/>
      <c r="L75" s="5"/>
      <c r="M75" s="32"/>
      <c r="N75" s="5"/>
      <c r="O75" s="32"/>
      <c r="P75" s="5"/>
      <c r="Q75" s="32"/>
      <c r="R75" s="5"/>
      <c r="S75" s="32"/>
      <c r="T75" s="5"/>
      <c r="U75" s="32"/>
      <c r="V75" s="5"/>
      <c r="W75" s="32"/>
      <c r="X75" s="5"/>
      <c r="Y75" s="32"/>
      <c r="Z75" s="5"/>
      <c r="AA75" s="32"/>
      <c r="AB75" s="5"/>
      <c r="AC75" s="92"/>
      <c r="AD75" s="91"/>
    </row>
    <row r="76" spans="1:30" x14ac:dyDescent="0.25">
      <c r="A76" s="91"/>
      <c r="B76" s="95"/>
      <c r="C76" s="94"/>
      <c r="D76" s="91"/>
      <c r="E76" s="93"/>
      <c r="F76" s="91"/>
      <c r="G76" s="93"/>
      <c r="H76" s="91"/>
      <c r="I76" s="93"/>
      <c r="J76" s="94"/>
      <c r="K76" s="93"/>
      <c r="L76" s="91"/>
      <c r="M76" s="93"/>
      <c r="N76" s="94"/>
      <c r="O76" s="93"/>
      <c r="P76" s="94"/>
      <c r="Q76" s="93"/>
      <c r="R76" s="94"/>
      <c r="S76" s="93"/>
      <c r="T76" s="91"/>
      <c r="U76" s="93"/>
      <c r="V76" s="91"/>
      <c r="W76" s="93"/>
      <c r="X76" s="91"/>
      <c r="Y76" s="93"/>
      <c r="Z76" s="94"/>
      <c r="AA76" s="93"/>
      <c r="AB76" s="91"/>
      <c r="AC76" s="92"/>
      <c r="AD76" s="91"/>
    </row>
    <row r="77" spans="1:30" x14ac:dyDescent="0.25">
      <c r="A77" s="91"/>
      <c r="B77" s="95"/>
      <c r="C77" s="94"/>
      <c r="D77" s="91"/>
      <c r="E77" s="93"/>
      <c r="F77" s="91"/>
      <c r="G77" s="93"/>
      <c r="H77" s="91"/>
      <c r="I77" s="93"/>
      <c r="J77" s="94"/>
      <c r="K77" s="93"/>
      <c r="L77" s="91"/>
      <c r="M77" s="93"/>
      <c r="N77" s="94"/>
      <c r="O77" s="93"/>
      <c r="P77" s="94"/>
      <c r="Q77" s="93"/>
      <c r="R77" s="94"/>
      <c r="S77" s="93"/>
      <c r="T77" s="91"/>
      <c r="U77" s="93"/>
      <c r="V77" s="91"/>
      <c r="W77" s="93"/>
      <c r="X77" s="91"/>
      <c r="Y77" s="93"/>
      <c r="Z77" s="94"/>
      <c r="AA77" s="93"/>
      <c r="AB77" s="91"/>
      <c r="AC77" s="92"/>
      <c r="AD77" s="91"/>
    </row>
    <row r="78" spans="1:30" x14ac:dyDescent="0.25">
      <c r="A78" s="91"/>
      <c r="B78" s="95"/>
      <c r="C78" s="94"/>
      <c r="D78" s="91"/>
      <c r="E78" s="93"/>
      <c r="F78" s="91"/>
      <c r="G78" s="93"/>
      <c r="H78" s="91"/>
      <c r="I78" s="93"/>
      <c r="J78" s="94"/>
      <c r="K78" s="93"/>
      <c r="L78" s="91"/>
      <c r="M78" s="93"/>
      <c r="N78" s="94"/>
      <c r="O78" s="93"/>
      <c r="P78" s="94"/>
      <c r="Q78" s="93"/>
      <c r="R78" s="94"/>
      <c r="S78" s="93"/>
      <c r="T78" s="91"/>
      <c r="U78" s="93"/>
      <c r="V78" s="91"/>
      <c r="W78" s="93"/>
      <c r="X78" s="91"/>
      <c r="Y78" s="93"/>
      <c r="Z78" s="94"/>
      <c r="AA78" s="93"/>
      <c r="AB78" s="91"/>
      <c r="AC78" s="92"/>
      <c r="AD78" s="91"/>
    </row>
    <row r="79" spans="1:30" x14ac:dyDescent="0.25">
      <c r="A79" s="91"/>
      <c r="B79" s="95"/>
      <c r="C79" s="94"/>
      <c r="D79" s="91"/>
      <c r="E79" s="93"/>
      <c r="F79" s="91"/>
      <c r="G79" s="93"/>
      <c r="H79" s="91"/>
      <c r="I79" s="93"/>
      <c r="J79" s="94"/>
      <c r="K79" s="93"/>
      <c r="L79" s="91"/>
      <c r="M79" s="93"/>
      <c r="N79" s="94"/>
      <c r="O79" s="93"/>
      <c r="P79" s="94"/>
      <c r="Q79" s="93"/>
      <c r="R79" s="94"/>
      <c r="S79" s="93"/>
      <c r="T79" s="91"/>
      <c r="U79" s="93"/>
      <c r="V79" s="91"/>
      <c r="W79" s="93"/>
      <c r="X79" s="91"/>
      <c r="Y79" s="93"/>
      <c r="Z79" s="94"/>
      <c r="AA79" s="93"/>
      <c r="AB79" s="91"/>
      <c r="AC79" s="92"/>
      <c r="AD79" s="91"/>
    </row>
    <row r="80" spans="1:30" x14ac:dyDescent="0.25">
      <c r="A80" s="91"/>
      <c r="B80" s="91"/>
      <c r="C80" s="94"/>
      <c r="D80" s="91"/>
      <c r="E80" s="93"/>
      <c r="F80" s="91"/>
      <c r="G80" s="93"/>
      <c r="H80" s="91"/>
      <c r="I80" s="93"/>
      <c r="J80" s="94"/>
      <c r="K80" s="93"/>
      <c r="L80" s="91"/>
      <c r="M80" s="93"/>
      <c r="N80" s="94"/>
      <c r="O80" s="93"/>
      <c r="P80" s="94"/>
      <c r="Q80" s="93"/>
      <c r="R80" s="94"/>
      <c r="S80" s="93"/>
      <c r="T80" s="91"/>
      <c r="U80" s="93"/>
      <c r="V80" s="91"/>
      <c r="W80" s="93"/>
      <c r="X80" s="91"/>
      <c r="Y80" s="93"/>
      <c r="Z80" s="94"/>
      <c r="AA80" s="93"/>
      <c r="AB80" s="91"/>
      <c r="AC80" s="92"/>
      <c r="AD80" s="91"/>
    </row>
    <row r="81" spans="1:30" x14ac:dyDescent="0.25">
      <c r="A81" s="91"/>
      <c r="B81" s="91"/>
      <c r="C81" s="94"/>
      <c r="D81" s="91"/>
      <c r="E81" s="93"/>
      <c r="F81" s="91"/>
      <c r="G81" s="93"/>
      <c r="H81" s="91"/>
      <c r="I81" s="93"/>
      <c r="J81" s="94"/>
      <c r="K81" s="93"/>
      <c r="L81" s="91"/>
      <c r="M81" s="93"/>
      <c r="N81" s="94"/>
      <c r="O81" s="93"/>
      <c r="P81" s="94"/>
      <c r="Q81" s="93"/>
      <c r="R81" s="94"/>
      <c r="S81" s="93"/>
      <c r="T81" s="91"/>
      <c r="U81" s="93"/>
      <c r="V81" s="91"/>
      <c r="W81" s="93"/>
      <c r="X81" s="91"/>
      <c r="Y81" s="93"/>
      <c r="Z81" s="94"/>
      <c r="AA81" s="93"/>
      <c r="AB81" s="91"/>
      <c r="AC81" s="92"/>
      <c r="AD81" s="91"/>
    </row>
  </sheetData>
  <mergeCells count="20">
    <mergeCell ref="AF3:AG3"/>
    <mergeCell ref="AH3:AI3"/>
    <mergeCell ref="T3:U3"/>
    <mergeCell ref="V3:W3"/>
    <mergeCell ref="B3:C5"/>
    <mergeCell ref="D3:E3"/>
    <mergeCell ref="F3:G3"/>
    <mergeCell ref="H3:I3"/>
    <mergeCell ref="J3:K3"/>
    <mergeCell ref="D4:S4"/>
    <mergeCell ref="D5:AI5"/>
    <mergeCell ref="N3:O3"/>
    <mergeCell ref="P3:Q3"/>
    <mergeCell ref="R3:S3"/>
    <mergeCell ref="X3:Y3"/>
    <mergeCell ref="Z3:AA3"/>
    <mergeCell ref="AB3:AC3"/>
    <mergeCell ref="AD3:AE3"/>
    <mergeCell ref="L3:M3"/>
    <mergeCell ref="T4:AI4"/>
  </mergeCells>
  <hyperlinks>
    <hyperlink ref="B75" r:id="rId1" xr:uid="{00000000-0004-0000-0200-000000000000}"/>
    <hyperlink ref="B74" r:id="rId2" xr:uid="{00000000-0004-0000-0200-000001000000}"/>
    <hyperlink ref="AK2" location="'Spis Contents'!A1" display="Powrót do spisu" xr:uid="{00000000-0004-0000-0200-000002000000}"/>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97"/>
  <sheetViews>
    <sheetView zoomScaleNormal="100" workbookViewId="0">
      <pane xSplit="3" ySplit="4" topLeftCell="D26" activePane="bottomRight" state="frozen"/>
      <selection pane="topRight"/>
      <selection pane="bottomLeft"/>
      <selection pane="bottomRight"/>
    </sheetView>
  </sheetViews>
  <sheetFormatPr defaultColWidth="8.85546875" defaultRowHeight="15" x14ac:dyDescent="0.25"/>
  <cols>
    <col min="1" max="1" width="12.7109375" style="125" customWidth="1"/>
    <col min="2" max="2" width="50.7109375" style="125" customWidth="1"/>
    <col min="3" max="3" width="2.28515625" style="129" customWidth="1"/>
    <col min="4" max="4" width="6.7109375" style="125" customWidth="1"/>
    <col min="5" max="5" width="2.7109375" style="128" customWidth="1"/>
    <col min="6" max="6" width="6.7109375" style="125" customWidth="1"/>
    <col min="7" max="7" width="2.7109375" style="128" customWidth="1"/>
    <col min="8" max="8" width="6.7109375" style="125" customWidth="1"/>
    <col min="9" max="9" width="2.7109375" style="128" customWidth="1"/>
    <col min="10" max="10" width="6.7109375" style="128" customWidth="1"/>
    <col min="11" max="11" width="2.85546875" style="128" customWidth="1"/>
    <col min="12" max="12" width="6.7109375" style="125" customWidth="1"/>
    <col min="13" max="13" width="2.7109375" style="128" customWidth="1"/>
    <col min="14" max="14" width="6.7109375" style="125" customWidth="1"/>
    <col min="15" max="15" width="2.7109375" style="128" customWidth="1"/>
    <col min="16" max="16" width="6.7109375" style="125" customWidth="1"/>
    <col min="17" max="17" width="2.7109375" style="128" customWidth="1"/>
    <col min="18" max="18" width="6.7109375" style="128" customWidth="1"/>
    <col min="19" max="19" width="2.7109375" style="127" customWidth="1"/>
    <col min="20" max="20" width="6.7109375" style="125" customWidth="1"/>
    <col min="21" max="21" width="2.7109375" style="127" customWidth="1"/>
    <col min="22" max="22" width="6.7109375" style="125" customWidth="1"/>
    <col min="23" max="23" width="2.7109375" style="127" customWidth="1"/>
    <col min="24" max="24" width="6.7109375" style="125" customWidth="1"/>
    <col min="25" max="25" width="2.7109375" style="127" customWidth="1"/>
    <col min="26" max="26" width="6.7109375" style="125" customWidth="1"/>
    <col min="27" max="27" width="2.85546875" style="126" customWidth="1"/>
    <col min="28" max="16384" width="8.85546875" style="125"/>
  </cols>
  <sheetData>
    <row r="1" spans="1:29" x14ac:dyDescent="0.25">
      <c r="A1" s="124" t="s">
        <v>29</v>
      </c>
      <c r="B1" s="123" t="s">
        <v>282</v>
      </c>
      <c r="C1" s="167"/>
    </row>
    <row r="2" spans="1:29" ht="15.75" thickBot="1" x14ac:dyDescent="0.3">
      <c r="B2" s="166" t="s">
        <v>281</v>
      </c>
      <c r="C2" s="165"/>
      <c r="AC2" s="30" t="s">
        <v>189</v>
      </c>
    </row>
    <row r="3" spans="1:29" ht="20.100000000000001" customHeight="1" x14ac:dyDescent="0.25">
      <c r="B3" s="311" t="s">
        <v>136</v>
      </c>
      <c r="C3" s="312"/>
      <c r="D3" s="310">
        <v>2000</v>
      </c>
      <c r="E3" s="311"/>
      <c r="F3" s="312">
        <v>2010</v>
      </c>
      <c r="G3" s="311"/>
      <c r="H3" s="312">
        <v>2016</v>
      </c>
      <c r="I3" s="311"/>
      <c r="J3" s="164">
        <v>2019</v>
      </c>
      <c r="K3" s="163"/>
      <c r="L3" s="322">
        <v>2000</v>
      </c>
      <c r="M3" s="322"/>
      <c r="N3" s="322">
        <v>2010</v>
      </c>
      <c r="O3" s="322"/>
      <c r="P3" s="322">
        <v>2016</v>
      </c>
      <c r="Q3" s="322"/>
      <c r="R3" s="312">
        <v>2019</v>
      </c>
      <c r="S3" s="311"/>
      <c r="T3" s="322">
        <v>2000</v>
      </c>
      <c r="U3" s="322"/>
      <c r="V3" s="322">
        <v>2010</v>
      </c>
      <c r="W3" s="322"/>
      <c r="X3" s="322">
        <v>2015</v>
      </c>
      <c r="Y3" s="312"/>
      <c r="Z3" s="322">
        <v>2019</v>
      </c>
      <c r="AA3" s="312"/>
    </row>
    <row r="4" spans="1:29" ht="51" customHeight="1" thickBot="1" x14ac:dyDescent="0.3">
      <c r="B4" s="320"/>
      <c r="C4" s="321"/>
      <c r="D4" s="316" t="s">
        <v>280</v>
      </c>
      <c r="E4" s="317"/>
      <c r="F4" s="317"/>
      <c r="G4" s="317"/>
      <c r="H4" s="317"/>
      <c r="I4" s="317"/>
      <c r="J4" s="317"/>
      <c r="K4" s="320"/>
      <c r="L4" s="321" t="s">
        <v>279</v>
      </c>
      <c r="M4" s="317"/>
      <c r="N4" s="317"/>
      <c r="O4" s="317"/>
      <c r="P4" s="317"/>
      <c r="Q4" s="317"/>
      <c r="R4" s="317"/>
      <c r="S4" s="320"/>
      <c r="T4" s="321" t="s">
        <v>278</v>
      </c>
      <c r="U4" s="317"/>
      <c r="V4" s="317"/>
      <c r="W4" s="317"/>
      <c r="X4" s="317"/>
      <c r="Y4" s="317"/>
      <c r="Z4" s="317"/>
      <c r="AA4" s="317"/>
    </row>
    <row r="5" spans="1:29" x14ac:dyDescent="0.25">
      <c r="B5" s="146" t="s">
        <v>125</v>
      </c>
      <c r="C5" s="145"/>
      <c r="D5" s="144" t="s">
        <v>0</v>
      </c>
      <c r="E5" s="142"/>
      <c r="F5" s="141" t="s">
        <v>0</v>
      </c>
      <c r="G5" s="108"/>
      <c r="H5" s="141" t="s">
        <v>0</v>
      </c>
      <c r="I5" s="162"/>
      <c r="J5" s="108"/>
      <c r="K5" s="108"/>
      <c r="L5" s="141" t="s">
        <v>0</v>
      </c>
      <c r="M5" s="108"/>
      <c r="N5" s="141" t="s">
        <v>0</v>
      </c>
      <c r="O5" s="108"/>
      <c r="P5" s="141" t="s">
        <v>0</v>
      </c>
      <c r="Q5" s="161"/>
      <c r="R5" s="141" t="s">
        <v>0</v>
      </c>
      <c r="S5" s="160"/>
      <c r="T5" s="141" t="s">
        <v>0</v>
      </c>
      <c r="U5" s="156"/>
      <c r="V5" s="141" t="s">
        <v>0</v>
      </c>
      <c r="W5" s="156"/>
      <c r="X5" s="141" t="s">
        <v>0</v>
      </c>
      <c r="Y5" s="156"/>
      <c r="Z5" s="141" t="s">
        <v>0</v>
      </c>
      <c r="AA5" s="159"/>
    </row>
    <row r="6" spans="1:29" x14ac:dyDescent="0.25">
      <c r="B6" s="147" t="s">
        <v>188</v>
      </c>
      <c r="C6" s="128"/>
      <c r="D6" s="144" t="s">
        <v>0</v>
      </c>
      <c r="E6" s="142"/>
      <c r="F6" s="141" t="s">
        <v>0</v>
      </c>
      <c r="G6" s="108"/>
      <c r="H6" s="141" t="s">
        <v>0</v>
      </c>
      <c r="I6" s="143"/>
      <c r="J6" s="141"/>
      <c r="K6" s="158"/>
      <c r="L6" s="141" t="s">
        <v>0</v>
      </c>
      <c r="M6" s="108"/>
      <c r="N6" s="141" t="s">
        <v>0</v>
      </c>
      <c r="O6" s="108"/>
      <c r="P6" s="141" t="s">
        <v>0</v>
      </c>
      <c r="Q6" s="158"/>
      <c r="R6" s="141" t="s">
        <v>0</v>
      </c>
      <c r="S6" s="157"/>
      <c r="T6" s="141" t="s">
        <v>0</v>
      </c>
      <c r="U6" s="156"/>
      <c r="V6" s="141" t="s">
        <v>0</v>
      </c>
      <c r="W6" s="156"/>
      <c r="X6" s="141" t="s">
        <v>0</v>
      </c>
      <c r="Y6" s="156"/>
      <c r="Z6" s="141" t="s">
        <v>0</v>
      </c>
      <c r="AA6" s="155"/>
    </row>
    <row r="7" spans="1:29" x14ac:dyDescent="0.25">
      <c r="B7" s="147" t="s">
        <v>123</v>
      </c>
      <c r="C7" s="128"/>
      <c r="D7" s="144">
        <v>19.600000000000001</v>
      </c>
      <c r="E7" s="142" t="s">
        <v>8</v>
      </c>
      <c r="F7" s="141">
        <v>15.4</v>
      </c>
      <c r="G7" s="142"/>
      <c r="H7" s="143">
        <v>12.4</v>
      </c>
      <c r="I7" s="142"/>
      <c r="J7" s="141">
        <v>11.2</v>
      </c>
      <c r="K7" s="142"/>
      <c r="L7" s="143">
        <v>10.199999999999999</v>
      </c>
      <c r="M7" s="142"/>
      <c r="N7" s="141">
        <v>10.3</v>
      </c>
      <c r="O7" s="142"/>
      <c r="P7" s="143">
        <v>9.6999999999999993</v>
      </c>
      <c r="Q7" s="142" t="s">
        <v>4</v>
      </c>
      <c r="R7" s="141">
        <v>9.5</v>
      </c>
      <c r="S7" s="142" t="s">
        <v>275</v>
      </c>
      <c r="T7" s="143" t="s">
        <v>0</v>
      </c>
      <c r="U7" s="142"/>
      <c r="V7" s="141" t="s">
        <v>0</v>
      </c>
      <c r="W7" s="142"/>
      <c r="X7" s="143" t="s">
        <v>0</v>
      </c>
      <c r="Y7" s="142"/>
      <c r="Z7" s="141" t="s">
        <v>0</v>
      </c>
      <c r="AA7" s="108"/>
    </row>
    <row r="8" spans="1:29" x14ac:dyDescent="0.25">
      <c r="B8" s="147" t="s">
        <v>121</v>
      </c>
      <c r="C8" s="128"/>
      <c r="D8" s="144">
        <v>24.3</v>
      </c>
      <c r="E8" s="142" t="s">
        <v>10</v>
      </c>
      <c r="F8" s="141">
        <v>23.2</v>
      </c>
      <c r="G8" s="142" t="s">
        <v>7</v>
      </c>
      <c r="H8" s="143">
        <v>24.3</v>
      </c>
      <c r="I8" s="142" t="s">
        <v>9</v>
      </c>
      <c r="J8" s="141">
        <v>20.6</v>
      </c>
      <c r="K8" s="142"/>
      <c r="L8" s="143">
        <v>13.2</v>
      </c>
      <c r="M8" s="142"/>
      <c r="N8" s="141">
        <v>12.1</v>
      </c>
      <c r="O8" s="142"/>
      <c r="P8" s="143">
        <v>11.4</v>
      </c>
      <c r="Q8" s="142" t="s">
        <v>4</v>
      </c>
      <c r="R8" s="141">
        <v>12.2</v>
      </c>
      <c r="S8" s="142"/>
      <c r="T8" s="143" t="s">
        <v>0</v>
      </c>
      <c r="U8" s="142"/>
      <c r="V8" s="141" t="s">
        <v>0</v>
      </c>
      <c r="W8" s="142"/>
      <c r="X8" s="143" t="s">
        <v>0</v>
      </c>
      <c r="Y8" s="142"/>
      <c r="Z8" s="141" t="s">
        <v>0</v>
      </c>
      <c r="AA8" s="108"/>
    </row>
    <row r="9" spans="1:29" x14ac:dyDescent="0.25">
      <c r="B9" s="147" t="s">
        <v>120</v>
      </c>
      <c r="C9" s="128"/>
      <c r="D9" s="144">
        <v>24.1</v>
      </c>
      <c r="E9" s="142" t="s">
        <v>8</v>
      </c>
      <c r="F9" s="141">
        <v>20.5</v>
      </c>
      <c r="G9" s="142" t="s">
        <v>1</v>
      </c>
      <c r="H9" s="143">
        <v>18.899999999999999</v>
      </c>
      <c r="I9" s="142" t="s">
        <v>18</v>
      </c>
      <c r="J9" s="141">
        <v>15.4</v>
      </c>
      <c r="K9" s="142" t="s">
        <v>273</v>
      </c>
      <c r="L9" s="143">
        <v>11.3</v>
      </c>
      <c r="M9" s="142"/>
      <c r="N9" s="141">
        <v>10.3</v>
      </c>
      <c r="O9" s="142"/>
      <c r="P9" s="143">
        <v>10.4</v>
      </c>
      <c r="Q9" s="142" t="s">
        <v>4</v>
      </c>
      <c r="R9" s="141">
        <v>9.1999999999999993</v>
      </c>
      <c r="S9" s="142"/>
      <c r="T9" s="143" t="s">
        <v>0</v>
      </c>
      <c r="U9" s="142"/>
      <c r="V9" s="141" t="s">
        <v>0</v>
      </c>
      <c r="W9" s="142"/>
      <c r="X9" s="143">
        <v>77.849999999999994</v>
      </c>
      <c r="Y9" s="142"/>
      <c r="Z9" s="141">
        <v>38.49</v>
      </c>
      <c r="AA9" s="108"/>
    </row>
    <row r="10" spans="1:29" x14ac:dyDescent="0.25">
      <c r="B10" s="147" t="s">
        <v>119</v>
      </c>
      <c r="C10" s="128"/>
      <c r="D10" s="144">
        <v>26.9</v>
      </c>
      <c r="E10" s="142"/>
      <c r="F10" s="141">
        <v>26.7</v>
      </c>
      <c r="G10" s="142"/>
      <c r="H10" s="143">
        <v>24</v>
      </c>
      <c r="I10" s="142" t="s">
        <v>4</v>
      </c>
      <c r="J10" s="141">
        <v>22.3</v>
      </c>
      <c r="K10" s="142"/>
      <c r="L10" s="143">
        <v>12.98</v>
      </c>
      <c r="M10" s="142"/>
      <c r="N10" s="141">
        <v>14.44</v>
      </c>
      <c r="O10" s="142"/>
      <c r="P10" s="143">
        <v>13.94</v>
      </c>
      <c r="Q10" s="142" t="s">
        <v>9</v>
      </c>
      <c r="R10" s="141">
        <v>10.57</v>
      </c>
      <c r="S10" s="142"/>
      <c r="T10" s="143">
        <v>22.78</v>
      </c>
      <c r="U10" s="142"/>
      <c r="V10" s="141">
        <v>18.07</v>
      </c>
      <c r="W10" s="142"/>
      <c r="X10" s="143">
        <v>19</v>
      </c>
      <c r="Y10" s="142"/>
      <c r="Z10" s="141">
        <v>4.51</v>
      </c>
      <c r="AA10" s="108"/>
    </row>
    <row r="11" spans="1:29" x14ac:dyDescent="0.25">
      <c r="B11" s="147" t="s">
        <v>118</v>
      </c>
      <c r="C11" s="128"/>
      <c r="D11" s="144">
        <v>17.600000000000001</v>
      </c>
      <c r="E11" s="142" t="s">
        <v>187</v>
      </c>
      <c r="F11" s="141">
        <v>14.1</v>
      </c>
      <c r="G11" s="142" t="s">
        <v>3</v>
      </c>
      <c r="H11" s="143">
        <v>7.2</v>
      </c>
      <c r="I11" s="142" t="s">
        <v>186</v>
      </c>
      <c r="J11" s="141">
        <v>9.8000000000000007</v>
      </c>
      <c r="K11" s="142"/>
      <c r="L11" s="143">
        <v>7.4</v>
      </c>
      <c r="M11" s="142"/>
      <c r="N11" s="141">
        <v>7.4</v>
      </c>
      <c r="O11" s="142"/>
      <c r="P11" s="143">
        <v>6.3</v>
      </c>
      <c r="Q11" s="142"/>
      <c r="R11" s="141">
        <v>6.1</v>
      </c>
      <c r="S11" s="142"/>
      <c r="T11" s="143" t="s">
        <v>0</v>
      </c>
      <c r="U11" s="142"/>
      <c r="V11" s="141" t="s">
        <v>0</v>
      </c>
      <c r="W11" s="142"/>
      <c r="X11" s="143" t="s">
        <v>0</v>
      </c>
      <c r="Y11" s="142"/>
      <c r="Z11" s="141" t="s">
        <v>0</v>
      </c>
      <c r="AA11" s="108"/>
    </row>
    <row r="12" spans="1:29" x14ac:dyDescent="0.25">
      <c r="B12" s="147" t="s">
        <v>117</v>
      </c>
      <c r="C12" s="128"/>
      <c r="D12" s="144">
        <v>32.700000000000003</v>
      </c>
      <c r="E12" s="142" t="s">
        <v>8</v>
      </c>
      <c r="F12" s="141">
        <v>39.700000000000003</v>
      </c>
      <c r="G12" s="142" t="s">
        <v>3</v>
      </c>
      <c r="H12" s="143" t="s">
        <v>0</v>
      </c>
      <c r="I12" s="142"/>
      <c r="J12" s="141">
        <v>29.1</v>
      </c>
      <c r="K12" s="142"/>
      <c r="L12" s="143">
        <v>9.69</v>
      </c>
      <c r="M12" s="142"/>
      <c r="N12" s="141">
        <v>10.8</v>
      </c>
      <c r="O12" s="142"/>
      <c r="P12" s="143">
        <v>12.03</v>
      </c>
      <c r="Q12" s="142" t="s">
        <v>9</v>
      </c>
      <c r="R12" s="141">
        <v>11.18</v>
      </c>
      <c r="S12" s="142"/>
      <c r="T12" s="143" t="s">
        <v>0</v>
      </c>
      <c r="U12" s="142"/>
      <c r="V12" s="141" t="s">
        <v>0</v>
      </c>
      <c r="W12" s="142"/>
      <c r="X12" s="143" t="s">
        <v>0</v>
      </c>
      <c r="Y12" s="142"/>
      <c r="Z12" s="141" t="s">
        <v>0</v>
      </c>
      <c r="AA12" s="108"/>
    </row>
    <row r="13" spans="1:29" x14ac:dyDescent="0.25">
      <c r="B13" s="147" t="s">
        <v>116</v>
      </c>
      <c r="C13" s="128"/>
      <c r="D13" s="144">
        <v>29.7</v>
      </c>
      <c r="E13" s="142" t="s">
        <v>3</v>
      </c>
      <c r="F13" s="141">
        <v>26.2</v>
      </c>
      <c r="G13" s="142" t="s">
        <v>3</v>
      </c>
      <c r="H13" s="143">
        <v>24.7</v>
      </c>
      <c r="I13" s="142" t="s">
        <v>186</v>
      </c>
      <c r="J13" s="141">
        <v>21.5</v>
      </c>
      <c r="K13" s="142" t="s">
        <v>273</v>
      </c>
      <c r="L13" s="143">
        <v>3.1</v>
      </c>
      <c r="M13" s="142"/>
      <c r="N13" s="141">
        <v>5.8</v>
      </c>
      <c r="O13" s="142"/>
      <c r="P13" s="143">
        <v>5.7</v>
      </c>
      <c r="Q13" s="142"/>
      <c r="R13" s="141">
        <v>4.5</v>
      </c>
      <c r="S13" s="142"/>
      <c r="T13" s="143" t="s">
        <v>0</v>
      </c>
      <c r="U13" s="142"/>
      <c r="V13" s="141" t="s">
        <v>0</v>
      </c>
      <c r="W13" s="142"/>
      <c r="X13" s="143" t="s">
        <v>0</v>
      </c>
      <c r="Y13" s="142"/>
      <c r="Z13" s="141" t="s">
        <v>0</v>
      </c>
      <c r="AA13" s="108"/>
    </row>
    <row r="14" spans="1:29" x14ac:dyDescent="0.25">
      <c r="B14" s="147" t="s">
        <v>115</v>
      </c>
      <c r="C14" s="128"/>
      <c r="D14" s="144">
        <v>30.3</v>
      </c>
      <c r="E14" s="142"/>
      <c r="F14" s="141" t="s">
        <v>0</v>
      </c>
      <c r="G14" s="142"/>
      <c r="H14" s="143">
        <v>27.5</v>
      </c>
      <c r="I14" s="142" t="s">
        <v>9</v>
      </c>
      <c r="J14" s="141" t="s">
        <v>0</v>
      </c>
      <c r="K14" s="142"/>
      <c r="L14" s="143">
        <v>12.73</v>
      </c>
      <c r="M14" s="142"/>
      <c r="N14" s="141">
        <v>12.1</v>
      </c>
      <c r="O14" s="142"/>
      <c r="P14" s="143">
        <v>12.14</v>
      </c>
      <c r="Q14" s="142" t="s">
        <v>9</v>
      </c>
      <c r="R14" s="141">
        <v>9.64</v>
      </c>
      <c r="S14" s="142"/>
      <c r="T14" s="143">
        <v>44.03</v>
      </c>
      <c r="U14" s="142"/>
      <c r="V14" s="141">
        <v>26.71</v>
      </c>
      <c r="W14" s="142"/>
      <c r="X14" s="143">
        <v>19.899999999999999</v>
      </c>
      <c r="Y14" s="142"/>
      <c r="Z14" s="141" t="s">
        <v>277</v>
      </c>
      <c r="AA14" s="108"/>
    </row>
    <row r="15" spans="1:29" x14ac:dyDescent="0.25">
      <c r="B15" s="147" t="s">
        <v>114</v>
      </c>
      <c r="C15" s="128"/>
      <c r="D15" s="144">
        <v>23.9</v>
      </c>
      <c r="E15" s="142" t="s">
        <v>28</v>
      </c>
      <c r="F15" s="141">
        <v>26.5</v>
      </c>
      <c r="G15" s="142" t="s">
        <v>1</v>
      </c>
      <c r="H15" s="143">
        <v>25.7</v>
      </c>
      <c r="I15" s="142" t="s">
        <v>9</v>
      </c>
      <c r="J15" s="141">
        <v>22.5</v>
      </c>
      <c r="K15" s="142"/>
      <c r="L15" s="143">
        <v>9.56</v>
      </c>
      <c r="M15" s="142"/>
      <c r="N15" s="141">
        <v>11.32</v>
      </c>
      <c r="O15" s="142"/>
      <c r="P15" s="143">
        <v>9.0399999999999991</v>
      </c>
      <c r="Q15" s="142" t="s">
        <v>18</v>
      </c>
      <c r="R15" s="141">
        <v>9.59</v>
      </c>
      <c r="S15" s="142"/>
      <c r="T15" s="143" t="s">
        <v>0</v>
      </c>
      <c r="U15" s="142"/>
      <c r="V15" s="141" t="s">
        <v>0</v>
      </c>
      <c r="W15" s="142"/>
      <c r="X15" s="143" t="s">
        <v>0</v>
      </c>
      <c r="Y15" s="142"/>
      <c r="Z15" s="141" t="s">
        <v>0</v>
      </c>
      <c r="AA15" s="108"/>
    </row>
    <row r="16" spans="1:29" x14ac:dyDescent="0.25">
      <c r="B16" s="147" t="s">
        <v>268</v>
      </c>
      <c r="C16" s="128"/>
      <c r="D16" s="144">
        <v>24.1</v>
      </c>
      <c r="E16" s="142" t="s">
        <v>17</v>
      </c>
      <c r="F16" s="141">
        <v>22.8</v>
      </c>
      <c r="G16" s="142"/>
      <c r="H16" s="143">
        <v>19.600000000000001</v>
      </c>
      <c r="I16" s="142"/>
      <c r="J16" s="141">
        <v>18.100000000000001</v>
      </c>
      <c r="K16" s="142"/>
      <c r="L16" s="143">
        <v>11.8</v>
      </c>
      <c r="M16" s="142" t="s">
        <v>6</v>
      </c>
      <c r="N16" s="141">
        <v>11.4</v>
      </c>
      <c r="O16" s="142" t="s">
        <v>6</v>
      </c>
      <c r="P16" s="143">
        <v>11.7</v>
      </c>
      <c r="Q16" s="142" t="s">
        <v>6</v>
      </c>
      <c r="R16" s="141">
        <v>11.9</v>
      </c>
      <c r="S16" s="142" t="s">
        <v>6</v>
      </c>
      <c r="T16" s="143">
        <v>31.23</v>
      </c>
      <c r="U16" s="142"/>
      <c r="V16" s="141">
        <v>30.08</v>
      </c>
      <c r="W16" s="142"/>
      <c r="X16" s="143">
        <v>42.38</v>
      </c>
      <c r="Y16" s="142"/>
      <c r="Z16" s="141">
        <v>46.84</v>
      </c>
      <c r="AA16" s="108"/>
    </row>
    <row r="17" spans="2:27" x14ac:dyDescent="0.25">
      <c r="B17" s="147" t="s">
        <v>113</v>
      </c>
      <c r="C17" s="128"/>
      <c r="D17" s="144">
        <v>30.5</v>
      </c>
      <c r="E17" s="142"/>
      <c r="F17" s="141">
        <v>20.9</v>
      </c>
      <c r="G17" s="142"/>
      <c r="H17" s="143">
        <v>17</v>
      </c>
      <c r="I17" s="142" t="s">
        <v>18</v>
      </c>
      <c r="J17" s="141">
        <v>16.899999999999999</v>
      </c>
      <c r="K17" s="142" t="s">
        <v>275</v>
      </c>
      <c r="L17" s="143">
        <v>13.1</v>
      </c>
      <c r="M17" s="142"/>
      <c r="N17" s="141">
        <v>10.3</v>
      </c>
      <c r="O17" s="142"/>
      <c r="P17" s="143">
        <v>9.4</v>
      </c>
      <c r="Q17" s="142"/>
      <c r="R17" s="141">
        <v>9.5</v>
      </c>
      <c r="S17" s="142"/>
      <c r="T17" s="143">
        <v>19.8</v>
      </c>
      <c r="U17" s="142"/>
      <c r="V17" s="141">
        <v>42.43</v>
      </c>
      <c r="W17" s="142"/>
      <c r="X17" s="143">
        <v>33.18</v>
      </c>
      <c r="Y17" s="142" t="s">
        <v>2</v>
      </c>
      <c r="Z17" s="141">
        <v>196.12</v>
      </c>
      <c r="AA17" s="108" t="s">
        <v>273</v>
      </c>
    </row>
    <row r="18" spans="2:27" x14ac:dyDescent="0.25">
      <c r="B18" s="147" t="s">
        <v>112</v>
      </c>
      <c r="C18" s="128"/>
      <c r="D18" s="144">
        <v>30.3</v>
      </c>
      <c r="E18" s="142"/>
      <c r="F18" s="141">
        <v>26.2</v>
      </c>
      <c r="G18" s="142"/>
      <c r="H18" s="143">
        <v>21.3</v>
      </c>
      <c r="I18" s="142"/>
      <c r="J18" s="141">
        <v>17.2</v>
      </c>
      <c r="K18" s="142" t="s">
        <v>273</v>
      </c>
      <c r="L18" s="143">
        <v>7.9</v>
      </c>
      <c r="M18" s="142"/>
      <c r="N18" s="141">
        <v>11.4</v>
      </c>
      <c r="O18" s="142"/>
      <c r="P18" s="143">
        <v>9.9</v>
      </c>
      <c r="Q18" s="142"/>
      <c r="R18" s="141">
        <v>10.4</v>
      </c>
      <c r="S18" s="142"/>
      <c r="T18" s="143" t="s">
        <v>0</v>
      </c>
      <c r="U18" s="142"/>
      <c r="V18" s="141">
        <v>13.22</v>
      </c>
      <c r="W18" s="142"/>
      <c r="X18" s="143">
        <v>4.88</v>
      </c>
      <c r="Y18" s="142"/>
      <c r="Z18" s="141">
        <v>4.63</v>
      </c>
      <c r="AA18" s="108" t="s">
        <v>275</v>
      </c>
    </row>
    <row r="19" spans="2:27" x14ac:dyDescent="0.25">
      <c r="B19" s="147" t="s">
        <v>111</v>
      </c>
      <c r="C19" s="128"/>
      <c r="D19" s="144">
        <v>23.4</v>
      </c>
      <c r="E19" s="142"/>
      <c r="F19" s="141">
        <v>19</v>
      </c>
      <c r="G19" s="142"/>
      <c r="H19" s="143">
        <v>15</v>
      </c>
      <c r="I19" s="142"/>
      <c r="J19" s="141">
        <v>13</v>
      </c>
      <c r="K19" s="142"/>
      <c r="L19" s="143">
        <v>8.6</v>
      </c>
      <c r="M19" s="142"/>
      <c r="N19" s="141">
        <v>9.6999999999999993</v>
      </c>
      <c r="O19" s="142"/>
      <c r="P19" s="143">
        <v>8.4</v>
      </c>
      <c r="Q19" s="142"/>
      <c r="R19" s="141">
        <v>8.1999999999999993</v>
      </c>
      <c r="S19" s="142"/>
      <c r="T19" s="143" t="s">
        <v>0</v>
      </c>
      <c r="U19" s="142"/>
      <c r="V19" s="141" t="s">
        <v>0</v>
      </c>
      <c r="W19" s="142"/>
      <c r="X19" s="143" t="s">
        <v>0</v>
      </c>
      <c r="Y19" s="142"/>
      <c r="Z19" s="141" t="s">
        <v>0</v>
      </c>
      <c r="AA19" s="108"/>
    </row>
    <row r="20" spans="2:27" x14ac:dyDescent="0.25">
      <c r="B20" s="147" t="s">
        <v>110</v>
      </c>
      <c r="C20" s="128"/>
      <c r="D20" s="144">
        <v>27</v>
      </c>
      <c r="E20" s="142"/>
      <c r="F20" s="141">
        <v>23.3</v>
      </c>
      <c r="G20" s="142"/>
      <c r="H20" s="143">
        <v>22.4</v>
      </c>
      <c r="I20" s="142" t="s">
        <v>9</v>
      </c>
      <c r="J20" s="141">
        <v>24</v>
      </c>
      <c r="K20" s="142"/>
      <c r="L20" s="143">
        <v>13.9</v>
      </c>
      <c r="M20" s="142"/>
      <c r="N20" s="141">
        <v>12.3</v>
      </c>
      <c r="O20" s="142"/>
      <c r="P20" s="143">
        <v>11.7</v>
      </c>
      <c r="Q20" s="142"/>
      <c r="R20" s="141">
        <v>11.4</v>
      </c>
      <c r="S20" s="142"/>
      <c r="T20" s="143" t="s">
        <v>0</v>
      </c>
      <c r="U20" s="142"/>
      <c r="V20" s="141">
        <v>82.28</v>
      </c>
      <c r="W20" s="142"/>
      <c r="X20" s="143">
        <v>95.82</v>
      </c>
      <c r="Y20" s="142" t="s">
        <v>9</v>
      </c>
      <c r="Z20" s="141">
        <v>110.37</v>
      </c>
      <c r="AA20" s="108"/>
    </row>
    <row r="21" spans="2:27" x14ac:dyDescent="0.25">
      <c r="B21" s="147" t="s">
        <v>109</v>
      </c>
      <c r="C21" s="128"/>
      <c r="D21" s="144">
        <v>35</v>
      </c>
      <c r="E21" s="142"/>
      <c r="F21" s="141">
        <v>31.9</v>
      </c>
      <c r="G21" s="142" t="s">
        <v>19</v>
      </c>
      <c r="H21" s="143">
        <v>27.3</v>
      </c>
      <c r="I21" s="142" t="s">
        <v>9</v>
      </c>
      <c r="J21" s="141">
        <v>24.9</v>
      </c>
      <c r="K21" s="142"/>
      <c r="L21" s="143">
        <v>9.1999999999999993</v>
      </c>
      <c r="M21" s="142"/>
      <c r="N21" s="141">
        <v>9</v>
      </c>
      <c r="O21" s="142"/>
      <c r="P21" s="143">
        <v>6.5</v>
      </c>
      <c r="Q21" s="142"/>
      <c r="R21" s="141">
        <v>6.3</v>
      </c>
      <c r="S21" s="142"/>
      <c r="T21" s="143">
        <v>17.7</v>
      </c>
      <c r="U21" s="142"/>
      <c r="V21" s="141" t="s">
        <v>0</v>
      </c>
      <c r="W21" s="142"/>
      <c r="X21" s="143" t="s">
        <v>0</v>
      </c>
      <c r="Y21" s="142"/>
      <c r="Z21" s="141" t="s">
        <v>0</v>
      </c>
      <c r="AA21" s="108"/>
    </row>
    <row r="22" spans="2:27" x14ac:dyDescent="0.25">
      <c r="B22" s="147" t="s">
        <v>108</v>
      </c>
      <c r="C22" s="128"/>
      <c r="D22" s="144">
        <v>31.7</v>
      </c>
      <c r="E22" s="142" t="s">
        <v>8</v>
      </c>
      <c r="F22" s="141">
        <v>23.9</v>
      </c>
      <c r="G22" s="142" t="s">
        <v>2</v>
      </c>
      <c r="H22" s="143">
        <v>23</v>
      </c>
      <c r="I22" s="142" t="s">
        <v>9</v>
      </c>
      <c r="J22" s="141">
        <v>22.8</v>
      </c>
      <c r="K22" s="142" t="s">
        <v>275</v>
      </c>
      <c r="L22" s="143">
        <v>11.8</v>
      </c>
      <c r="M22" s="142"/>
      <c r="N22" s="141">
        <v>9.8000000000000007</v>
      </c>
      <c r="O22" s="142"/>
      <c r="P22" s="143">
        <v>8.6</v>
      </c>
      <c r="Q22" s="142"/>
      <c r="R22" s="141">
        <v>10.7</v>
      </c>
      <c r="S22" s="142"/>
      <c r="T22" s="143">
        <v>42.65</v>
      </c>
      <c r="U22" s="142"/>
      <c r="V22" s="141">
        <v>58.18</v>
      </c>
      <c r="W22" s="142"/>
      <c r="X22" s="143">
        <v>51.14</v>
      </c>
      <c r="Y22" s="142" t="s">
        <v>9</v>
      </c>
      <c r="Z22" s="141" t="s">
        <v>276</v>
      </c>
      <c r="AA22" s="108"/>
    </row>
    <row r="23" spans="2:27" x14ac:dyDescent="0.25">
      <c r="B23" s="147" t="s">
        <v>107</v>
      </c>
      <c r="C23" s="128"/>
      <c r="D23" s="144">
        <v>32</v>
      </c>
      <c r="E23" s="142"/>
      <c r="F23" s="141">
        <v>20.9</v>
      </c>
      <c r="G23" s="142"/>
      <c r="H23" s="143">
        <v>18</v>
      </c>
      <c r="I23" s="142"/>
      <c r="J23" s="141">
        <v>15.4</v>
      </c>
      <c r="K23" s="142"/>
      <c r="L23" s="143">
        <v>10.1</v>
      </c>
      <c r="M23" s="142"/>
      <c r="N23" s="141">
        <v>9.1999999999999993</v>
      </c>
      <c r="O23" s="142"/>
      <c r="P23" s="143">
        <v>8.3000000000000007</v>
      </c>
      <c r="Q23" s="142"/>
      <c r="R23" s="141">
        <v>8.1999999999999993</v>
      </c>
      <c r="S23" s="142"/>
      <c r="T23" s="143">
        <v>27.96</v>
      </c>
      <c r="U23" s="142"/>
      <c r="V23" s="141">
        <v>47.33</v>
      </c>
      <c r="W23" s="142"/>
      <c r="X23" s="143">
        <v>39.729999999999997</v>
      </c>
      <c r="Y23" s="142"/>
      <c r="Z23" s="141" t="s">
        <v>0</v>
      </c>
      <c r="AA23" s="108"/>
    </row>
    <row r="24" spans="2:27" x14ac:dyDescent="0.25">
      <c r="B24" s="147" t="s">
        <v>106</v>
      </c>
      <c r="C24" s="128"/>
      <c r="D24" s="144">
        <v>21.6</v>
      </c>
      <c r="E24" s="142"/>
      <c r="F24" s="141">
        <v>13.7</v>
      </c>
      <c r="G24" s="142"/>
      <c r="H24" s="143">
        <v>11.2</v>
      </c>
      <c r="I24" s="142" t="s">
        <v>4</v>
      </c>
      <c r="J24" s="141">
        <v>10</v>
      </c>
      <c r="K24" s="142" t="s">
        <v>273</v>
      </c>
      <c r="L24" s="143">
        <v>0.9</v>
      </c>
      <c r="M24" s="142"/>
      <c r="N24" s="141">
        <v>2.7</v>
      </c>
      <c r="O24" s="142"/>
      <c r="P24" s="143">
        <v>3</v>
      </c>
      <c r="Q24" s="142"/>
      <c r="R24" s="141">
        <v>3.1</v>
      </c>
      <c r="S24" s="142"/>
      <c r="T24" s="143" t="s">
        <v>0</v>
      </c>
      <c r="U24" s="142"/>
      <c r="V24" s="141" t="s">
        <v>0</v>
      </c>
      <c r="W24" s="142"/>
      <c r="X24" s="143" t="s">
        <v>0</v>
      </c>
      <c r="Y24" s="142"/>
      <c r="Z24" s="141" t="s">
        <v>0</v>
      </c>
      <c r="AA24" s="108"/>
    </row>
    <row r="25" spans="2:27" x14ac:dyDescent="0.25">
      <c r="B25" s="147" t="s">
        <v>104</v>
      </c>
      <c r="C25" s="128"/>
      <c r="D25" s="144">
        <v>31.1</v>
      </c>
      <c r="E25" s="142"/>
      <c r="F25" s="141">
        <v>36.299999999999997</v>
      </c>
      <c r="G25" s="142"/>
      <c r="H25" s="143">
        <v>39.9</v>
      </c>
      <c r="I25" s="142" t="s">
        <v>4</v>
      </c>
      <c r="J25" s="141">
        <v>27.6</v>
      </c>
      <c r="K25" s="142"/>
      <c r="L25" s="143">
        <v>0.1</v>
      </c>
      <c r="M25" s="142"/>
      <c r="N25" s="141">
        <v>0.1</v>
      </c>
      <c r="O25" s="142"/>
      <c r="P25" s="143">
        <v>0.3</v>
      </c>
      <c r="Q25" s="142"/>
      <c r="R25" s="141">
        <v>0.1</v>
      </c>
      <c r="S25" s="142"/>
      <c r="T25" s="143" t="s">
        <v>0</v>
      </c>
      <c r="U25" s="142"/>
      <c r="V25" s="141" t="s">
        <v>0</v>
      </c>
      <c r="W25" s="142"/>
      <c r="X25" s="143" t="s">
        <v>0</v>
      </c>
      <c r="Y25" s="142"/>
      <c r="Z25" s="141" t="s">
        <v>0</v>
      </c>
      <c r="AA25" s="108"/>
    </row>
    <row r="26" spans="2:27" x14ac:dyDescent="0.25">
      <c r="B26" s="147" t="s">
        <v>103</v>
      </c>
      <c r="C26" s="128"/>
      <c r="D26" s="144" t="s">
        <v>0</v>
      </c>
      <c r="E26" s="142"/>
      <c r="F26" s="141" t="s">
        <v>0</v>
      </c>
      <c r="G26" s="142"/>
      <c r="H26" s="143" t="s">
        <v>0</v>
      </c>
      <c r="I26" s="142"/>
      <c r="J26" s="141" t="s">
        <v>0</v>
      </c>
      <c r="K26" s="142"/>
      <c r="L26" s="143" t="s">
        <v>0</v>
      </c>
      <c r="M26" s="142"/>
      <c r="N26" s="141" t="s">
        <v>0</v>
      </c>
      <c r="O26" s="142"/>
      <c r="P26" s="143" t="s">
        <v>0</v>
      </c>
      <c r="Q26" s="142"/>
      <c r="R26" s="141" t="s">
        <v>0</v>
      </c>
      <c r="S26" s="142"/>
      <c r="T26" s="143" t="s">
        <v>0</v>
      </c>
      <c r="U26" s="142"/>
      <c r="V26" s="141" t="s">
        <v>0</v>
      </c>
      <c r="W26" s="142"/>
      <c r="X26" s="143" t="s">
        <v>0</v>
      </c>
      <c r="Y26" s="142"/>
      <c r="Z26" s="141" t="s">
        <v>0</v>
      </c>
      <c r="AA26" s="108"/>
    </row>
    <row r="27" spans="2:27" x14ac:dyDescent="0.25">
      <c r="B27" s="147" t="s">
        <v>102</v>
      </c>
      <c r="C27" s="128"/>
      <c r="D27" s="144">
        <v>27</v>
      </c>
      <c r="E27" s="142" t="s">
        <v>17</v>
      </c>
      <c r="F27" s="141">
        <v>24</v>
      </c>
      <c r="G27" s="142" t="s">
        <v>27</v>
      </c>
      <c r="H27" s="143">
        <v>19</v>
      </c>
      <c r="I27" s="142"/>
      <c r="J27" s="141">
        <v>14</v>
      </c>
      <c r="K27" s="142"/>
      <c r="L27" s="143">
        <v>14.2</v>
      </c>
      <c r="M27" s="142"/>
      <c r="N27" s="141">
        <v>11.6</v>
      </c>
      <c r="O27" s="142"/>
      <c r="P27" s="143">
        <v>11.2</v>
      </c>
      <c r="Q27" s="142"/>
      <c r="R27" s="141">
        <v>10.1</v>
      </c>
      <c r="S27" s="142"/>
      <c r="T27" s="143">
        <v>50.4</v>
      </c>
      <c r="U27" s="142"/>
      <c r="V27" s="141">
        <v>73.33</v>
      </c>
      <c r="W27" s="142"/>
      <c r="X27" s="143">
        <v>75.459999999999994</v>
      </c>
      <c r="Y27" s="142"/>
      <c r="Z27" s="141">
        <v>80.849999999999994</v>
      </c>
      <c r="AA27" s="108"/>
    </row>
    <row r="28" spans="2:27" x14ac:dyDescent="0.25">
      <c r="B28" s="147" t="s">
        <v>101</v>
      </c>
      <c r="C28" s="128"/>
      <c r="D28" s="144">
        <v>27</v>
      </c>
      <c r="E28" s="142"/>
      <c r="F28" s="141">
        <v>19.5</v>
      </c>
      <c r="G28" s="142"/>
      <c r="H28" s="143">
        <v>18.3</v>
      </c>
      <c r="I28" s="142"/>
      <c r="J28" s="141">
        <v>16.7</v>
      </c>
      <c r="K28" s="142"/>
      <c r="L28" s="143">
        <v>8.6</v>
      </c>
      <c r="M28" s="142"/>
      <c r="N28" s="141">
        <v>7.3</v>
      </c>
      <c r="O28" s="142"/>
      <c r="P28" s="143">
        <v>7.2</v>
      </c>
      <c r="Q28" s="142"/>
      <c r="R28" s="141">
        <v>7.1</v>
      </c>
      <c r="S28" s="142"/>
      <c r="T28" s="143" t="s">
        <v>0</v>
      </c>
      <c r="U28" s="142"/>
      <c r="V28" s="141" t="s">
        <v>0</v>
      </c>
      <c r="W28" s="142"/>
      <c r="X28" s="143" t="s">
        <v>0</v>
      </c>
      <c r="Y28" s="142"/>
      <c r="Z28" s="141" t="s">
        <v>0</v>
      </c>
      <c r="AA28" s="108"/>
    </row>
    <row r="29" spans="2:27" x14ac:dyDescent="0.25">
      <c r="B29" s="147" t="s">
        <v>100</v>
      </c>
      <c r="C29" s="128"/>
      <c r="D29" s="144">
        <v>22.4</v>
      </c>
      <c r="E29" s="142" t="s">
        <v>8</v>
      </c>
      <c r="F29" s="141">
        <v>16.3</v>
      </c>
      <c r="G29" s="142"/>
      <c r="H29" s="143">
        <v>12.5</v>
      </c>
      <c r="I29" s="142"/>
      <c r="J29" s="141" t="s">
        <v>0</v>
      </c>
      <c r="K29" s="142"/>
      <c r="L29" s="143">
        <v>7.6</v>
      </c>
      <c r="M29" s="142" t="s">
        <v>153</v>
      </c>
      <c r="N29" s="141">
        <v>8.4</v>
      </c>
      <c r="O29" s="142" t="s">
        <v>153</v>
      </c>
      <c r="P29" s="143">
        <v>8.1999999999999993</v>
      </c>
      <c r="Q29" s="142" t="s">
        <v>153</v>
      </c>
      <c r="R29" s="141">
        <v>8</v>
      </c>
      <c r="S29" s="142" t="s">
        <v>153</v>
      </c>
      <c r="T29" s="143" t="s">
        <v>0</v>
      </c>
      <c r="U29" s="142"/>
      <c r="V29" s="141" t="s">
        <v>0</v>
      </c>
      <c r="W29" s="142"/>
      <c r="X29" s="143" t="s">
        <v>0</v>
      </c>
      <c r="Y29" s="142"/>
      <c r="Z29" s="141" t="s">
        <v>0</v>
      </c>
      <c r="AA29" s="108"/>
    </row>
    <row r="30" spans="2:27" x14ac:dyDescent="0.25">
      <c r="B30" s="146" t="s">
        <v>99</v>
      </c>
      <c r="C30" s="145"/>
      <c r="D30" s="144">
        <v>26.1</v>
      </c>
      <c r="E30" s="142" t="s">
        <v>8</v>
      </c>
      <c r="F30" s="141">
        <v>22.9</v>
      </c>
      <c r="G30" s="142"/>
      <c r="H30" s="143">
        <v>18.399999999999999</v>
      </c>
      <c r="I30" s="142"/>
      <c r="J30" s="141">
        <v>16.399999999999999</v>
      </c>
      <c r="K30" s="142"/>
      <c r="L30" s="143">
        <v>8.9</v>
      </c>
      <c r="M30" s="142"/>
      <c r="N30" s="141">
        <v>9</v>
      </c>
      <c r="O30" s="142"/>
      <c r="P30" s="143">
        <v>8.6999999999999993</v>
      </c>
      <c r="Q30" s="142"/>
      <c r="R30" s="141">
        <v>8.3000000000000007</v>
      </c>
      <c r="S30" s="142"/>
      <c r="T30" s="143" t="s">
        <v>0</v>
      </c>
      <c r="U30" s="142"/>
      <c r="V30" s="141" t="s">
        <v>0</v>
      </c>
      <c r="W30" s="142"/>
      <c r="X30" s="143" t="s">
        <v>0</v>
      </c>
      <c r="Y30" s="142"/>
      <c r="Z30" s="141" t="s">
        <v>0</v>
      </c>
      <c r="AA30" s="108"/>
    </row>
    <row r="31" spans="2:27" x14ac:dyDescent="0.25">
      <c r="B31" s="147" t="s">
        <v>98</v>
      </c>
      <c r="C31" s="128"/>
      <c r="D31" s="144">
        <v>32</v>
      </c>
      <c r="E31" s="142"/>
      <c r="F31" s="141">
        <v>21.8</v>
      </c>
      <c r="G31" s="142"/>
      <c r="H31" s="143">
        <v>20.399999999999999</v>
      </c>
      <c r="I31" s="142" t="s">
        <v>9</v>
      </c>
      <c r="J31" s="141">
        <v>18.899999999999999</v>
      </c>
      <c r="K31" s="142"/>
      <c r="L31" s="143">
        <v>9.6999999999999993</v>
      </c>
      <c r="M31" s="142"/>
      <c r="N31" s="141">
        <v>13.5</v>
      </c>
      <c r="O31" s="142"/>
      <c r="P31" s="143">
        <v>13.2</v>
      </c>
      <c r="Q31" s="142"/>
      <c r="R31" s="141">
        <v>11.1</v>
      </c>
      <c r="S31" s="142"/>
      <c r="T31" s="143">
        <v>15.6</v>
      </c>
      <c r="U31" s="142"/>
      <c r="V31" s="141">
        <v>10.59</v>
      </c>
      <c r="W31" s="142"/>
      <c r="X31" s="143">
        <v>8.1999999999999993</v>
      </c>
      <c r="Y31" s="142"/>
      <c r="Z31" s="141">
        <v>3.21</v>
      </c>
      <c r="AA31" s="108" t="s">
        <v>273</v>
      </c>
    </row>
    <row r="32" spans="2:27" x14ac:dyDescent="0.25">
      <c r="B32" s="147" t="s">
        <v>97</v>
      </c>
      <c r="C32" s="128"/>
      <c r="D32" s="144">
        <v>26</v>
      </c>
      <c r="E32" s="142" t="s">
        <v>8</v>
      </c>
      <c r="F32" s="141">
        <v>18.3</v>
      </c>
      <c r="G32" s="142"/>
      <c r="H32" s="143">
        <v>14.9</v>
      </c>
      <c r="I32" s="142"/>
      <c r="J32" s="141">
        <v>16.8</v>
      </c>
      <c r="K32" s="142"/>
      <c r="L32" s="143">
        <v>13.3</v>
      </c>
      <c r="M32" s="142"/>
      <c r="N32" s="141">
        <v>11.8</v>
      </c>
      <c r="O32" s="142"/>
      <c r="P32" s="143">
        <v>11.3</v>
      </c>
      <c r="Q32" s="142"/>
      <c r="R32" s="141">
        <v>11</v>
      </c>
      <c r="S32" s="142"/>
      <c r="T32" s="143" t="s">
        <v>0</v>
      </c>
      <c r="U32" s="142"/>
      <c r="V32" s="141" t="s">
        <v>0</v>
      </c>
      <c r="W32" s="142"/>
      <c r="X32" s="143" t="s">
        <v>0</v>
      </c>
      <c r="Y32" s="142"/>
      <c r="Z32" s="141" t="s">
        <v>0</v>
      </c>
      <c r="AA32" s="108"/>
    </row>
    <row r="33" spans="2:27" x14ac:dyDescent="0.25">
      <c r="B33" s="147" t="s">
        <v>96</v>
      </c>
      <c r="C33" s="128"/>
      <c r="D33" s="144" t="s">
        <v>0</v>
      </c>
      <c r="E33" s="142"/>
      <c r="F33" s="141">
        <v>27.9</v>
      </c>
      <c r="G33" s="142" t="s">
        <v>1</v>
      </c>
      <c r="H33" s="143">
        <v>24.1</v>
      </c>
      <c r="I33" s="142" t="s">
        <v>9</v>
      </c>
      <c r="J33" s="141">
        <v>22.6</v>
      </c>
      <c r="K33" s="142"/>
      <c r="L33" s="143">
        <v>7.1</v>
      </c>
      <c r="M33" s="142"/>
      <c r="N33" s="141">
        <v>9.8000000000000007</v>
      </c>
      <c r="O33" s="142"/>
      <c r="P33" s="143">
        <v>11.2</v>
      </c>
      <c r="Q33" s="142"/>
      <c r="R33" s="141">
        <v>12.9</v>
      </c>
      <c r="S33" s="142"/>
      <c r="T33" s="143">
        <v>26.36</v>
      </c>
      <c r="U33" s="142"/>
      <c r="V33" s="141" t="s">
        <v>0</v>
      </c>
      <c r="W33" s="142"/>
      <c r="X33" s="143" t="s">
        <v>0</v>
      </c>
      <c r="Y33" s="142"/>
      <c r="Z33" s="141" t="s">
        <v>0</v>
      </c>
      <c r="AA33" s="108"/>
    </row>
    <row r="34" spans="2:27" x14ac:dyDescent="0.25">
      <c r="B34" s="147" t="s">
        <v>95</v>
      </c>
      <c r="C34" s="128"/>
      <c r="D34" s="144">
        <v>23.4</v>
      </c>
      <c r="E34" s="142" t="s">
        <v>17</v>
      </c>
      <c r="F34" s="141">
        <v>20.399999999999999</v>
      </c>
      <c r="G34" s="142" t="s">
        <v>19</v>
      </c>
      <c r="H34" s="143" t="s">
        <v>0</v>
      </c>
      <c r="I34" s="142"/>
      <c r="J34" s="141" t="s">
        <v>0</v>
      </c>
      <c r="K34" s="142"/>
      <c r="L34" s="143">
        <v>5.59</v>
      </c>
      <c r="M34" s="142"/>
      <c r="N34" s="141">
        <v>7.91</v>
      </c>
      <c r="O34" s="142"/>
      <c r="P34" s="143">
        <v>8.49</v>
      </c>
      <c r="Q34" s="142" t="s">
        <v>9</v>
      </c>
      <c r="R34" s="141">
        <v>8.07</v>
      </c>
      <c r="S34" s="142"/>
      <c r="T34" s="143">
        <v>50.54</v>
      </c>
      <c r="U34" s="142"/>
      <c r="V34" s="141">
        <v>75.5</v>
      </c>
      <c r="W34" s="142"/>
      <c r="X34" s="143">
        <v>65.92</v>
      </c>
      <c r="Y34" s="142"/>
      <c r="Z34" s="141">
        <v>83.32</v>
      </c>
      <c r="AA34" s="108" t="s">
        <v>273</v>
      </c>
    </row>
    <row r="35" spans="2:27" x14ac:dyDescent="0.25">
      <c r="B35" s="147" t="s">
        <v>94</v>
      </c>
      <c r="C35" s="128"/>
      <c r="D35" s="144">
        <v>12.4</v>
      </c>
      <c r="E35" s="142"/>
      <c r="F35" s="141">
        <v>10.3</v>
      </c>
      <c r="G35" s="142" t="s">
        <v>2</v>
      </c>
      <c r="H35" s="143">
        <v>7.6</v>
      </c>
      <c r="I35" s="142" t="s">
        <v>4</v>
      </c>
      <c r="J35" s="141">
        <v>7.6</v>
      </c>
      <c r="K35" s="142"/>
      <c r="L35" s="143">
        <v>5</v>
      </c>
      <c r="M35" s="142"/>
      <c r="N35" s="141">
        <v>4</v>
      </c>
      <c r="O35" s="142"/>
      <c r="P35" s="143">
        <v>4.4000000000000004</v>
      </c>
      <c r="Q35" s="142"/>
      <c r="R35" s="141" t="s">
        <v>0</v>
      </c>
      <c r="S35" s="142"/>
      <c r="T35" s="143" t="s">
        <v>0</v>
      </c>
      <c r="U35" s="142"/>
      <c r="V35" s="141" t="s">
        <v>0</v>
      </c>
      <c r="W35" s="142"/>
      <c r="X35" s="143" t="s">
        <v>0</v>
      </c>
      <c r="Y35" s="142"/>
      <c r="Z35" s="141" t="s">
        <v>0</v>
      </c>
      <c r="AA35" s="108"/>
    </row>
    <row r="36" spans="2:27" x14ac:dyDescent="0.25">
      <c r="B36" s="147" t="s">
        <v>93</v>
      </c>
      <c r="C36" s="128"/>
      <c r="D36" s="144">
        <v>24.3</v>
      </c>
      <c r="E36" s="142" t="s">
        <v>28</v>
      </c>
      <c r="F36" s="141">
        <v>21.9</v>
      </c>
      <c r="G36" s="142" t="s">
        <v>19</v>
      </c>
      <c r="H36" s="143">
        <v>20.9</v>
      </c>
      <c r="I36" s="142" t="s">
        <v>18</v>
      </c>
      <c r="J36" s="141">
        <v>18.8</v>
      </c>
      <c r="K36" s="142"/>
      <c r="L36" s="143">
        <v>12.9</v>
      </c>
      <c r="M36" s="142"/>
      <c r="N36" s="141">
        <v>11.4</v>
      </c>
      <c r="O36" s="142"/>
      <c r="P36" s="143">
        <v>10.9</v>
      </c>
      <c r="Q36" s="142"/>
      <c r="R36" s="141">
        <v>10.6</v>
      </c>
      <c r="S36" s="142"/>
      <c r="T36" s="143" t="s">
        <v>0</v>
      </c>
      <c r="U36" s="142"/>
      <c r="V36" s="141" t="s">
        <v>0</v>
      </c>
      <c r="W36" s="142"/>
      <c r="X36" s="143" t="s">
        <v>0</v>
      </c>
      <c r="Y36" s="142"/>
      <c r="Z36" s="141" t="s">
        <v>0</v>
      </c>
      <c r="AA36" s="108"/>
    </row>
    <row r="37" spans="2:27" x14ac:dyDescent="0.25">
      <c r="B37" s="147" t="s">
        <v>92</v>
      </c>
      <c r="C37" s="128"/>
      <c r="D37" s="144" t="s">
        <v>0</v>
      </c>
      <c r="E37" s="142"/>
      <c r="F37" s="141" t="s">
        <v>0</v>
      </c>
      <c r="G37" s="142"/>
      <c r="H37" s="143" t="s">
        <v>0</v>
      </c>
      <c r="I37" s="142"/>
      <c r="J37" s="141" t="s">
        <v>0</v>
      </c>
      <c r="K37" s="142"/>
      <c r="L37" s="143" t="s">
        <v>0</v>
      </c>
      <c r="M37" s="142"/>
      <c r="N37" s="141" t="s">
        <v>0</v>
      </c>
      <c r="O37" s="142"/>
      <c r="P37" s="143" t="s">
        <v>0</v>
      </c>
      <c r="Q37" s="142"/>
      <c r="R37" s="141" t="s">
        <v>0</v>
      </c>
      <c r="S37" s="142"/>
      <c r="T37" s="143" t="s">
        <v>0</v>
      </c>
      <c r="U37" s="142"/>
      <c r="V37" s="141" t="s">
        <v>0</v>
      </c>
      <c r="W37" s="142"/>
      <c r="X37" s="143" t="s">
        <v>0</v>
      </c>
      <c r="Y37" s="142"/>
      <c r="Z37" s="141" t="s">
        <v>0</v>
      </c>
      <c r="AA37" s="108"/>
    </row>
    <row r="38" spans="2:27" x14ac:dyDescent="0.25">
      <c r="B38" s="147" t="s">
        <v>91</v>
      </c>
      <c r="C38" s="128"/>
      <c r="D38" s="144">
        <v>32</v>
      </c>
      <c r="E38" s="142"/>
      <c r="F38" s="141">
        <v>19</v>
      </c>
      <c r="G38" s="142"/>
      <c r="H38" s="143">
        <v>12</v>
      </c>
      <c r="I38" s="142"/>
      <c r="J38" s="141">
        <v>9</v>
      </c>
      <c r="K38" s="142"/>
      <c r="L38" s="143">
        <v>5.7</v>
      </c>
      <c r="M38" s="142"/>
      <c r="N38" s="141">
        <v>6.6</v>
      </c>
      <c r="O38" s="142"/>
      <c r="P38" s="143">
        <v>6</v>
      </c>
      <c r="Q38" s="142"/>
      <c r="R38" s="141">
        <v>6.1</v>
      </c>
      <c r="S38" s="142"/>
      <c r="T38" s="143" t="s">
        <v>0</v>
      </c>
      <c r="U38" s="142"/>
      <c r="V38" s="141" t="s">
        <v>0</v>
      </c>
      <c r="W38" s="142"/>
      <c r="X38" s="143" t="s">
        <v>0</v>
      </c>
      <c r="Y38" s="142"/>
      <c r="Z38" s="141" t="s">
        <v>0</v>
      </c>
      <c r="AA38" s="108"/>
    </row>
    <row r="39" spans="2:27" s="148" customFormat="1" x14ac:dyDescent="0.25">
      <c r="B39" s="154" t="s">
        <v>90</v>
      </c>
      <c r="C39" s="153"/>
      <c r="D39" s="152">
        <v>27.6</v>
      </c>
      <c r="E39" s="150" t="s">
        <v>8</v>
      </c>
      <c r="F39" s="149">
        <v>23.8</v>
      </c>
      <c r="G39" s="150" t="s">
        <v>19</v>
      </c>
      <c r="H39" s="151">
        <v>22.7</v>
      </c>
      <c r="I39" s="150" t="s">
        <v>9</v>
      </c>
      <c r="J39" s="149">
        <v>17.100000000000001</v>
      </c>
      <c r="K39" s="150"/>
      <c r="L39" s="151">
        <v>8.4</v>
      </c>
      <c r="M39" s="150"/>
      <c r="N39" s="149">
        <v>10</v>
      </c>
      <c r="O39" s="150"/>
      <c r="P39" s="151">
        <v>10.4</v>
      </c>
      <c r="Q39" s="150"/>
      <c r="R39" s="149">
        <v>11</v>
      </c>
      <c r="S39" s="150"/>
      <c r="T39" s="151">
        <v>28.41</v>
      </c>
      <c r="U39" s="150"/>
      <c r="V39" s="149">
        <v>25.44</v>
      </c>
      <c r="W39" s="150"/>
      <c r="X39" s="151">
        <v>29.3</v>
      </c>
      <c r="Y39" s="150"/>
      <c r="Z39" s="149">
        <v>20.22</v>
      </c>
      <c r="AA39" s="116"/>
    </row>
    <row r="40" spans="2:27" x14ac:dyDescent="0.25">
      <c r="B40" s="147" t="s">
        <v>88</v>
      </c>
      <c r="C40" s="128"/>
      <c r="D40" s="144" t="s">
        <v>0</v>
      </c>
      <c r="E40" s="142"/>
      <c r="F40" s="141">
        <v>18.600000000000001</v>
      </c>
      <c r="G40" s="142" t="s">
        <v>7</v>
      </c>
      <c r="H40" s="143">
        <v>16.8</v>
      </c>
      <c r="I40" s="142" t="s">
        <v>9</v>
      </c>
      <c r="J40" s="141">
        <v>14.2</v>
      </c>
      <c r="K40" s="142"/>
      <c r="L40" s="143">
        <v>13.1</v>
      </c>
      <c r="M40" s="142"/>
      <c r="N40" s="141">
        <v>12.2</v>
      </c>
      <c r="O40" s="142"/>
      <c r="P40" s="143">
        <v>10.7</v>
      </c>
      <c r="Q40" s="142"/>
      <c r="R40" s="141">
        <v>10.4</v>
      </c>
      <c r="S40" s="142"/>
      <c r="T40" s="143">
        <v>92.9</v>
      </c>
      <c r="U40" s="142"/>
      <c r="V40" s="141">
        <v>14.32</v>
      </c>
      <c r="W40" s="142"/>
      <c r="X40" s="143">
        <v>18.75</v>
      </c>
      <c r="Y40" s="142" t="s">
        <v>9</v>
      </c>
      <c r="Z40" s="141">
        <v>19.05</v>
      </c>
      <c r="AA40" s="108"/>
    </row>
    <row r="41" spans="2:27" x14ac:dyDescent="0.25">
      <c r="B41" s="147" t="s">
        <v>87</v>
      </c>
      <c r="C41" s="128"/>
      <c r="D41" s="144">
        <v>34.9</v>
      </c>
      <c r="E41" s="142"/>
      <c r="F41" s="141">
        <v>39.4</v>
      </c>
      <c r="G41" s="142" t="s">
        <v>19</v>
      </c>
      <c r="H41" s="143">
        <v>30.9</v>
      </c>
      <c r="I41" s="142"/>
      <c r="J41" s="141">
        <v>25.8</v>
      </c>
      <c r="K41" s="142"/>
      <c r="L41" s="143">
        <v>18.8</v>
      </c>
      <c r="M41" s="142"/>
      <c r="N41" s="141">
        <v>13.5</v>
      </c>
      <c r="O41" s="142"/>
      <c r="P41" s="143">
        <v>10.3</v>
      </c>
      <c r="Q41" s="142"/>
      <c r="R41" s="141">
        <v>10.8</v>
      </c>
      <c r="S41" s="142"/>
      <c r="T41" s="143">
        <v>41.08</v>
      </c>
      <c r="U41" s="142"/>
      <c r="V41" s="141">
        <v>13.26</v>
      </c>
      <c r="W41" s="142" t="s">
        <v>152</v>
      </c>
      <c r="X41" s="143">
        <v>14.39</v>
      </c>
      <c r="Y41" s="142"/>
      <c r="Z41" s="141">
        <v>14.02</v>
      </c>
      <c r="AA41" s="108"/>
    </row>
    <row r="42" spans="2:27" x14ac:dyDescent="0.25">
      <c r="B42" s="147" t="s">
        <v>86</v>
      </c>
      <c r="C42" s="128"/>
      <c r="D42" s="144">
        <v>20.8</v>
      </c>
      <c r="E42" s="142"/>
      <c r="F42" s="141">
        <v>26.7</v>
      </c>
      <c r="G42" s="142" t="s">
        <v>2</v>
      </c>
      <c r="H42" s="143" t="s">
        <v>0</v>
      </c>
      <c r="I42" s="142"/>
      <c r="J42" s="141" t="s">
        <v>0</v>
      </c>
      <c r="K42" s="142"/>
      <c r="L42" s="143">
        <v>10.16</v>
      </c>
      <c r="M42" s="142"/>
      <c r="N42" s="141">
        <v>9</v>
      </c>
      <c r="O42" s="142"/>
      <c r="P42" s="143">
        <v>9.59</v>
      </c>
      <c r="Q42" s="142" t="s">
        <v>18</v>
      </c>
      <c r="R42" s="141">
        <v>10.96</v>
      </c>
      <c r="S42" s="142"/>
      <c r="T42" s="143">
        <v>3.78</v>
      </c>
      <c r="U42" s="142"/>
      <c r="V42" s="141">
        <v>6.44</v>
      </c>
      <c r="W42" s="142"/>
      <c r="X42" s="143">
        <v>4.37</v>
      </c>
      <c r="Y42" s="142"/>
      <c r="Z42" s="141">
        <v>5.0999999999999996</v>
      </c>
      <c r="AA42" s="108"/>
    </row>
    <row r="43" spans="2:27" x14ac:dyDescent="0.25">
      <c r="B43" s="147" t="s">
        <v>85</v>
      </c>
      <c r="C43" s="128"/>
      <c r="D43" s="144">
        <v>22.1</v>
      </c>
      <c r="E43" s="142" t="s">
        <v>28</v>
      </c>
      <c r="F43" s="141">
        <v>19.5</v>
      </c>
      <c r="G43" s="142" t="s">
        <v>19</v>
      </c>
      <c r="H43" s="143">
        <v>22.9</v>
      </c>
      <c r="I43" s="142" t="s">
        <v>9</v>
      </c>
      <c r="J43" s="141">
        <v>21</v>
      </c>
      <c r="K43" s="142"/>
      <c r="L43" s="143">
        <v>11</v>
      </c>
      <c r="M43" s="142"/>
      <c r="N43" s="141">
        <v>10.1</v>
      </c>
      <c r="O43" s="142"/>
      <c r="P43" s="143">
        <v>9.9</v>
      </c>
      <c r="Q43" s="142"/>
      <c r="R43" s="141">
        <v>10.3</v>
      </c>
      <c r="S43" s="142"/>
      <c r="T43" s="143">
        <v>13.17</v>
      </c>
      <c r="U43" s="142"/>
      <c r="V43" s="141">
        <v>20.010000000000002</v>
      </c>
      <c r="W43" s="142"/>
      <c r="X43" s="143">
        <v>21.28</v>
      </c>
      <c r="Y43" s="142" t="s">
        <v>9</v>
      </c>
      <c r="Z43" s="141">
        <v>22.45</v>
      </c>
      <c r="AA43" s="108" t="s">
        <v>273</v>
      </c>
    </row>
    <row r="44" spans="2:27" x14ac:dyDescent="0.25">
      <c r="B44" s="147" t="s">
        <v>84</v>
      </c>
      <c r="C44" s="128"/>
      <c r="D44" s="144">
        <v>22.4</v>
      </c>
      <c r="E44" s="142" t="s">
        <v>8</v>
      </c>
      <c r="F44" s="141">
        <v>18.899999999999999</v>
      </c>
      <c r="G44" s="142" t="s">
        <v>27</v>
      </c>
      <c r="H44" s="143">
        <v>18.899999999999999</v>
      </c>
      <c r="I44" s="142" t="s">
        <v>9</v>
      </c>
      <c r="J44" s="141">
        <v>17.399999999999999</v>
      </c>
      <c r="K44" s="142"/>
      <c r="L44" s="143">
        <v>11.2</v>
      </c>
      <c r="M44" s="142"/>
      <c r="N44" s="141">
        <v>10.3</v>
      </c>
      <c r="O44" s="142"/>
      <c r="P44" s="143">
        <v>10.5</v>
      </c>
      <c r="Q44" s="142"/>
      <c r="R44" s="141">
        <v>11.1</v>
      </c>
      <c r="S44" s="142"/>
      <c r="T44" s="143">
        <v>18.940000000000001</v>
      </c>
      <c r="U44" s="142"/>
      <c r="V44" s="141">
        <v>13.52</v>
      </c>
      <c r="W44" s="142"/>
      <c r="X44" s="143">
        <v>4.2699999999999996</v>
      </c>
      <c r="Y44" s="142"/>
      <c r="Z44" s="141">
        <v>2.3199999999999998</v>
      </c>
      <c r="AA44" s="108" t="s">
        <v>273</v>
      </c>
    </row>
    <row r="45" spans="2:27" x14ac:dyDescent="0.25">
      <c r="B45" s="147" t="s">
        <v>83</v>
      </c>
      <c r="C45" s="128"/>
      <c r="D45" s="144">
        <v>19.100000000000001</v>
      </c>
      <c r="E45" s="142"/>
      <c r="F45" s="141">
        <v>15.1</v>
      </c>
      <c r="G45" s="142"/>
      <c r="H45" s="143">
        <v>11.8</v>
      </c>
      <c r="I45" s="142"/>
      <c r="J45" s="141">
        <v>10.9</v>
      </c>
      <c r="K45" s="142"/>
      <c r="L45" s="143">
        <v>8.3000000000000007</v>
      </c>
      <c r="M45" s="142"/>
      <c r="N45" s="141">
        <v>8.6</v>
      </c>
      <c r="O45" s="142"/>
      <c r="P45" s="143">
        <v>8.8000000000000007</v>
      </c>
      <c r="Q45" s="142" t="s">
        <v>4</v>
      </c>
      <c r="R45" s="141">
        <v>8.9</v>
      </c>
      <c r="S45" s="142"/>
      <c r="T45" s="143" t="s">
        <v>0</v>
      </c>
      <c r="U45" s="142"/>
      <c r="V45" s="141" t="s">
        <v>0</v>
      </c>
      <c r="W45" s="142"/>
      <c r="X45" s="143" t="s">
        <v>0</v>
      </c>
      <c r="Y45" s="142"/>
      <c r="Z45" s="141" t="s">
        <v>0</v>
      </c>
      <c r="AA45" s="108"/>
    </row>
    <row r="46" spans="2:27" x14ac:dyDescent="0.25">
      <c r="B46" s="147" t="s">
        <v>80</v>
      </c>
      <c r="C46" s="128"/>
      <c r="D46" s="144">
        <v>26.4</v>
      </c>
      <c r="E46" s="142" t="s">
        <v>17</v>
      </c>
      <c r="F46" s="141">
        <v>20.399999999999999</v>
      </c>
      <c r="G46" s="142" t="s">
        <v>27</v>
      </c>
      <c r="H46" s="143">
        <v>20.399999999999999</v>
      </c>
      <c r="I46" s="142" t="s">
        <v>152</v>
      </c>
      <c r="J46" s="141">
        <v>19.100000000000001</v>
      </c>
      <c r="K46" s="142" t="s">
        <v>275</v>
      </c>
      <c r="L46" s="143">
        <v>11.2</v>
      </c>
      <c r="M46" s="142"/>
      <c r="N46" s="141">
        <v>10</v>
      </c>
      <c r="O46" s="142"/>
      <c r="P46" s="143">
        <v>9.3000000000000007</v>
      </c>
      <c r="Q46" s="142"/>
      <c r="R46" s="141">
        <v>9.3000000000000007</v>
      </c>
      <c r="S46" s="142"/>
      <c r="T46" s="143" t="s">
        <v>0</v>
      </c>
      <c r="U46" s="142"/>
      <c r="V46" s="141" t="s">
        <v>0</v>
      </c>
      <c r="W46" s="142"/>
      <c r="X46" s="143" t="s">
        <v>0</v>
      </c>
      <c r="Y46" s="142"/>
      <c r="Z46" s="141" t="s">
        <v>0</v>
      </c>
      <c r="AA46" s="108"/>
    </row>
    <row r="47" spans="2:27" x14ac:dyDescent="0.25">
      <c r="B47" s="147" t="s">
        <v>79</v>
      </c>
      <c r="C47" s="128"/>
      <c r="D47" s="144">
        <v>18.899999999999999</v>
      </c>
      <c r="E47" s="142"/>
      <c r="F47" s="141">
        <v>13.6</v>
      </c>
      <c r="G47" s="142"/>
      <c r="H47" s="143">
        <v>10.9</v>
      </c>
      <c r="I47" s="142"/>
      <c r="J47" s="141">
        <v>10.4</v>
      </c>
      <c r="K47" s="142"/>
      <c r="L47" s="143">
        <v>6.2</v>
      </c>
      <c r="M47" s="142"/>
      <c r="N47" s="141">
        <v>7.3</v>
      </c>
      <c r="O47" s="142"/>
      <c r="P47" s="143">
        <v>7.2</v>
      </c>
      <c r="Q47" s="142"/>
      <c r="R47" s="141">
        <v>7.1</v>
      </c>
      <c r="S47" s="142"/>
      <c r="T47" s="143" t="s">
        <v>0</v>
      </c>
      <c r="U47" s="142"/>
      <c r="V47" s="141" t="s">
        <v>0</v>
      </c>
      <c r="W47" s="142"/>
      <c r="X47" s="143" t="s">
        <v>0</v>
      </c>
      <c r="Y47" s="142"/>
      <c r="Z47" s="141" t="s">
        <v>0</v>
      </c>
      <c r="AA47" s="108"/>
    </row>
    <row r="48" spans="2:27" x14ac:dyDescent="0.25">
      <c r="B48" s="146" t="s">
        <v>78</v>
      </c>
      <c r="C48" s="145"/>
      <c r="D48" s="144" t="s">
        <v>0</v>
      </c>
      <c r="E48" s="142"/>
      <c r="F48" s="141" t="s">
        <v>0</v>
      </c>
      <c r="G48" s="142"/>
      <c r="H48" s="143" t="s">
        <v>0</v>
      </c>
      <c r="I48" s="142"/>
      <c r="J48" s="141" t="s">
        <v>0</v>
      </c>
      <c r="K48" s="142"/>
      <c r="L48" s="143" t="s">
        <v>0</v>
      </c>
      <c r="M48" s="142"/>
      <c r="N48" s="141" t="s">
        <v>0</v>
      </c>
      <c r="O48" s="142"/>
      <c r="P48" s="143" t="s">
        <v>0</v>
      </c>
      <c r="Q48" s="142"/>
      <c r="R48" s="141" t="s">
        <v>0</v>
      </c>
      <c r="S48" s="142"/>
      <c r="T48" s="143" t="s">
        <v>0</v>
      </c>
      <c r="U48" s="142"/>
      <c r="V48" s="141" t="s">
        <v>0</v>
      </c>
      <c r="W48" s="142"/>
      <c r="X48" s="143" t="s">
        <v>0</v>
      </c>
      <c r="Y48" s="142"/>
      <c r="Z48" s="141" t="s">
        <v>0</v>
      </c>
      <c r="AA48" s="108"/>
    </row>
    <row r="49" spans="1:27" x14ac:dyDescent="0.25">
      <c r="B49" s="147" t="s">
        <v>77</v>
      </c>
      <c r="C49" s="128"/>
      <c r="D49" s="144">
        <v>32.1</v>
      </c>
      <c r="E49" s="142" t="s">
        <v>28</v>
      </c>
      <c r="F49" s="141">
        <v>25.4</v>
      </c>
      <c r="G49" s="142"/>
      <c r="H49" s="143">
        <v>26.5</v>
      </c>
      <c r="I49" s="142"/>
      <c r="J49" s="141">
        <v>28</v>
      </c>
      <c r="K49" s="142"/>
      <c r="L49" s="143">
        <v>1.5</v>
      </c>
      <c r="M49" s="142"/>
      <c r="N49" s="141">
        <v>1.5</v>
      </c>
      <c r="O49" s="142"/>
      <c r="P49" s="143">
        <v>1.3</v>
      </c>
      <c r="Q49" s="142"/>
      <c r="R49" s="141">
        <v>1.3</v>
      </c>
      <c r="S49" s="142"/>
      <c r="T49" s="143" t="s">
        <v>0</v>
      </c>
      <c r="U49" s="142"/>
      <c r="V49" s="141">
        <v>2.27</v>
      </c>
      <c r="W49" s="142"/>
      <c r="X49" s="143" t="s">
        <v>0</v>
      </c>
      <c r="Y49" s="142"/>
      <c r="Z49" s="141" t="s">
        <v>0</v>
      </c>
      <c r="AA49" s="108"/>
    </row>
    <row r="50" spans="1:27" x14ac:dyDescent="0.25">
      <c r="B50" s="147" t="s">
        <v>76</v>
      </c>
      <c r="C50" s="128"/>
      <c r="D50" s="144">
        <v>34</v>
      </c>
      <c r="E50" s="142"/>
      <c r="F50" s="141">
        <v>23.3</v>
      </c>
      <c r="G50" s="142"/>
      <c r="H50" s="143" t="s">
        <v>0</v>
      </c>
      <c r="I50" s="142"/>
      <c r="J50" s="141" t="s">
        <v>0</v>
      </c>
      <c r="K50" s="142"/>
      <c r="L50" s="143">
        <v>28.49</v>
      </c>
      <c r="M50" s="142"/>
      <c r="N50" s="141">
        <v>24.58</v>
      </c>
      <c r="O50" s="142"/>
      <c r="P50" s="143">
        <v>22.04</v>
      </c>
      <c r="Q50" s="142"/>
      <c r="R50" s="141">
        <v>5.69</v>
      </c>
      <c r="S50" s="142"/>
      <c r="T50" s="143">
        <v>28.49</v>
      </c>
      <c r="U50" s="142"/>
      <c r="V50" s="141">
        <v>24.58</v>
      </c>
      <c r="W50" s="142"/>
      <c r="X50" s="143">
        <v>22.04</v>
      </c>
      <c r="Y50" s="142"/>
      <c r="Z50" s="141" t="s">
        <v>0</v>
      </c>
      <c r="AA50" s="108"/>
    </row>
    <row r="51" spans="1:27" x14ac:dyDescent="0.25">
      <c r="B51" s="147" t="s">
        <v>75</v>
      </c>
      <c r="C51" s="128"/>
      <c r="D51" s="144">
        <v>30.2</v>
      </c>
      <c r="E51" s="142"/>
      <c r="F51" s="141">
        <v>26.5</v>
      </c>
      <c r="G51" s="142" t="s">
        <v>19</v>
      </c>
      <c r="H51" s="143" t="s">
        <v>0</v>
      </c>
      <c r="I51" s="142"/>
      <c r="J51" s="141">
        <v>25.8</v>
      </c>
      <c r="K51" s="142"/>
      <c r="L51" s="143">
        <v>12</v>
      </c>
      <c r="M51" s="142"/>
      <c r="N51" s="141">
        <v>10.8</v>
      </c>
      <c r="O51" s="142"/>
      <c r="P51" s="143">
        <v>10.8</v>
      </c>
      <c r="Q51" s="142" t="s">
        <v>4</v>
      </c>
      <c r="R51" s="141">
        <v>11.4</v>
      </c>
      <c r="S51" s="142" t="s">
        <v>273</v>
      </c>
      <c r="T51" s="143">
        <v>46.04</v>
      </c>
      <c r="U51" s="142"/>
      <c r="V51" s="141">
        <v>53.37</v>
      </c>
      <c r="W51" s="142"/>
      <c r="X51" s="143">
        <v>56.48</v>
      </c>
      <c r="Y51" s="142"/>
      <c r="Z51" s="141">
        <v>40.61</v>
      </c>
      <c r="AA51" s="108" t="s">
        <v>274</v>
      </c>
    </row>
    <row r="52" spans="1:27" x14ac:dyDescent="0.25">
      <c r="B52" s="147" t="s">
        <v>74</v>
      </c>
      <c r="C52" s="128"/>
      <c r="D52" s="144">
        <v>27</v>
      </c>
      <c r="E52" s="142"/>
      <c r="F52" s="141">
        <v>20</v>
      </c>
      <c r="G52" s="142"/>
      <c r="H52" s="143">
        <v>16.100000000000001</v>
      </c>
      <c r="I52" s="142"/>
      <c r="J52" s="141">
        <v>15.8</v>
      </c>
      <c r="K52" s="142"/>
      <c r="L52" s="143">
        <v>10.4</v>
      </c>
      <c r="M52" s="142"/>
      <c r="N52" s="141">
        <v>10.1</v>
      </c>
      <c r="O52" s="142"/>
      <c r="P52" s="143">
        <v>9.5</v>
      </c>
      <c r="Q52" s="142"/>
      <c r="R52" s="141">
        <v>9.6999999999999993</v>
      </c>
      <c r="S52" s="142"/>
      <c r="T52" s="143" t="s">
        <v>0</v>
      </c>
      <c r="U52" s="142"/>
      <c r="V52" s="141" t="s">
        <v>0</v>
      </c>
      <c r="W52" s="142"/>
      <c r="X52" s="143" t="s">
        <v>0</v>
      </c>
      <c r="Y52" s="142"/>
      <c r="Z52" s="141">
        <v>65.81</v>
      </c>
      <c r="AA52" s="108" t="s">
        <v>273</v>
      </c>
    </row>
    <row r="53" spans="1:27" x14ac:dyDescent="0.25">
      <c r="B53" s="147" t="s">
        <v>72</v>
      </c>
      <c r="C53" s="128"/>
      <c r="D53" s="144">
        <v>24.4</v>
      </c>
      <c r="E53" s="142"/>
      <c r="F53" s="141">
        <v>23.1</v>
      </c>
      <c r="G53" s="142"/>
      <c r="H53" s="143">
        <v>20</v>
      </c>
      <c r="I53" s="142"/>
      <c r="J53" s="141">
        <v>18.600000000000001</v>
      </c>
      <c r="K53" s="142"/>
      <c r="L53" s="143">
        <v>9.8000000000000007</v>
      </c>
      <c r="M53" s="142"/>
      <c r="N53" s="141">
        <v>7</v>
      </c>
      <c r="O53" s="142"/>
      <c r="P53" s="143">
        <v>7.1</v>
      </c>
      <c r="Q53" s="142"/>
      <c r="R53" s="141">
        <v>7.7</v>
      </c>
      <c r="S53" s="142"/>
      <c r="T53" s="143">
        <v>55.35</v>
      </c>
      <c r="U53" s="142"/>
      <c r="V53" s="141" t="s">
        <v>0</v>
      </c>
      <c r="W53" s="142"/>
      <c r="X53" s="143" t="s">
        <v>0</v>
      </c>
      <c r="Y53" s="142"/>
      <c r="Z53" s="141">
        <v>29.61</v>
      </c>
      <c r="AA53" s="108"/>
    </row>
    <row r="54" spans="1:27" x14ac:dyDescent="0.25">
      <c r="B54" s="146" t="s">
        <v>70</v>
      </c>
      <c r="C54" s="145"/>
      <c r="D54" s="144" t="s">
        <v>0</v>
      </c>
      <c r="E54" s="142"/>
      <c r="F54" s="141" t="s">
        <v>0</v>
      </c>
      <c r="G54" s="142"/>
      <c r="H54" s="143" t="s">
        <v>0</v>
      </c>
      <c r="I54" s="142"/>
      <c r="J54" s="141" t="s">
        <v>0</v>
      </c>
      <c r="K54" s="142"/>
      <c r="L54" s="143" t="s">
        <v>0</v>
      </c>
      <c r="M54" s="142"/>
      <c r="N54" s="141" t="s">
        <v>0</v>
      </c>
      <c r="O54" s="142"/>
      <c r="P54" s="143" t="s">
        <v>0</v>
      </c>
      <c r="Q54" s="142"/>
      <c r="R54" s="141" t="s">
        <v>0</v>
      </c>
      <c r="S54" s="142"/>
      <c r="T54" s="143" t="s">
        <v>0</v>
      </c>
      <c r="U54" s="142"/>
      <c r="V54" s="141" t="s">
        <v>0</v>
      </c>
      <c r="W54" s="142"/>
      <c r="X54" s="143" t="s">
        <v>0</v>
      </c>
      <c r="Y54" s="142"/>
      <c r="Z54" s="141" t="s">
        <v>0</v>
      </c>
      <c r="AA54" s="108"/>
    </row>
    <row r="55" spans="1:27" x14ac:dyDescent="0.25">
      <c r="A55" s="132"/>
      <c r="B55" s="132"/>
      <c r="C55" s="135"/>
      <c r="D55" s="132"/>
      <c r="E55" s="134"/>
      <c r="F55" s="132"/>
      <c r="G55" s="134"/>
      <c r="H55" s="132"/>
      <c r="I55" s="134"/>
      <c r="J55" s="134"/>
      <c r="K55" s="134"/>
      <c r="L55" s="132"/>
      <c r="M55" s="134"/>
      <c r="N55" s="132"/>
      <c r="O55" s="134"/>
      <c r="P55" s="132"/>
      <c r="Q55" s="134"/>
      <c r="R55" s="134"/>
      <c r="S55" s="133"/>
      <c r="T55" s="132"/>
      <c r="U55" s="133"/>
      <c r="V55" s="132"/>
      <c r="W55" s="133"/>
      <c r="X55" s="140"/>
      <c r="Y55" s="139"/>
      <c r="Z55" s="132"/>
      <c r="AA55" s="131"/>
    </row>
    <row r="56" spans="1:27" x14ac:dyDescent="0.25">
      <c r="A56" s="132"/>
      <c r="B56" s="96" t="s">
        <v>185</v>
      </c>
      <c r="C56" s="135"/>
      <c r="D56" s="132"/>
      <c r="E56" s="134"/>
      <c r="F56" s="132"/>
      <c r="G56" s="134"/>
      <c r="H56" s="132"/>
      <c r="I56" s="134"/>
      <c r="J56" s="134"/>
      <c r="K56" s="134"/>
      <c r="L56" s="132"/>
      <c r="M56" s="134"/>
      <c r="N56" s="132"/>
      <c r="O56" s="134"/>
      <c r="P56" s="132"/>
      <c r="Q56" s="134"/>
      <c r="R56" s="134"/>
      <c r="S56" s="133"/>
      <c r="T56" s="132"/>
      <c r="U56" s="133"/>
      <c r="V56" s="132"/>
      <c r="W56" s="133"/>
      <c r="X56" s="132"/>
      <c r="Y56" s="133"/>
      <c r="Z56" s="132"/>
      <c r="AA56" s="131"/>
    </row>
    <row r="57" spans="1:27" x14ac:dyDescent="0.25">
      <c r="A57" s="132"/>
      <c r="B57" s="96" t="s">
        <v>184</v>
      </c>
      <c r="C57" s="135"/>
      <c r="D57" s="132"/>
      <c r="E57" s="134"/>
      <c r="F57" s="132"/>
      <c r="G57" s="134"/>
      <c r="H57" s="132"/>
      <c r="I57" s="134"/>
      <c r="J57" s="134"/>
      <c r="K57" s="134"/>
      <c r="L57" s="132"/>
      <c r="M57" s="134"/>
      <c r="N57" s="132"/>
      <c r="O57" s="134"/>
      <c r="P57" s="132"/>
      <c r="Q57" s="134"/>
      <c r="R57" s="134"/>
      <c r="S57" s="133"/>
      <c r="T57" s="132"/>
      <c r="U57" s="133"/>
      <c r="V57" s="132"/>
      <c r="W57" s="133"/>
      <c r="X57" s="132"/>
      <c r="Y57" s="133"/>
      <c r="Z57" s="132"/>
      <c r="AA57" s="131"/>
    </row>
    <row r="58" spans="1:27" x14ac:dyDescent="0.25">
      <c r="A58" s="132"/>
      <c r="B58" s="96" t="s">
        <v>183</v>
      </c>
      <c r="C58" s="135"/>
      <c r="D58" s="132"/>
      <c r="E58" s="134"/>
      <c r="F58" s="132"/>
      <c r="G58" s="134"/>
      <c r="H58" s="132"/>
      <c r="I58" s="134"/>
      <c r="J58" s="134"/>
      <c r="K58" s="134"/>
      <c r="L58" s="132"/>
      <c r="M58" s="134"/>
      <c r="N58" s="132"/>
      <c r="O58" s="134"/>
      <c r="P58" s="132"/>
      <c r="Q58" s="134"/>
      <c r="R58" s="134"/>
      <c r="S58" s="133"/>
      <c r="T58" s="132"/>
      <c r="U58" s="133"/>
      <c r="V58" s="132"/>
      <c r="W58" s="133"/>
      <c r="X58" s="132"/>
      <c r="Y58" s="133"/>
      <c r="Z58" s="132"/>
      <c r="AA58" s="131"/>
    </row>
    <row r="59" spans="1:27" x14ac:dyDescent="0.25">
      <c r="A59" s="132"/>
      <c r="B59" s="96" t="s">
        <v>182</v>
      </c>
      <c r="C59" s="135"/>
      <c r="D59" s="132"/>
      <c r="E59" s="134"/>
      <c r="F59" s="132"/>
      <c r="G59" s="134"/>
      <c r="H59" s="132"/>
      <c r="I59" s="134"/>
      <c r="J59" s="134"/>
      <c r="K59" s="134"/>
      <c r="L59" s="132"/>
      <c r="M59" s="134"/>
      <c r="N59" s="132"/>
      <c r="O59" s="134"/>
      <c r="P59" s="132"/>
      <c r="Q59" s="134"/>
      <c r="R59" s="134"/>
      <c r="S59" s="133"/>
      <c r="T59" s="132"/>
      <c r="U59" s="133"/>
      <c r="V59" s="132"/>
      <c r="W59" s="133"/>
      <c r="X59" s="132"/>
      <c r="Y59" s="133"/>
      <c r="Z59" s="132"/>
      <c r="AA59" s="131"/>
    </row>
    <row r="60" spans="1:27" x14ac:dyDescent="0.25">
      <c r="A60" s="132"/>
      <c r="B60" s="96" t="s">
        <v>181</v>
      </c>
      <c r="C60" s="135"/>
      <c r="D60" s="132"/>
      <c r="E60" s="134"/>
      <c r="F60" s="132"/>
      <c r="G60" s="134"/>
      <c r="H60" s="132"/>
      <c r="I60" s="134"/>
      <c r="J60" s="134"/>
      <c r="K60" s="134"/>
      <c r="L60" s="132"/>
      <c r="M60" s="134"/>
      <c r="N60" s="132"/>
      <c r="O60" s="134"/>
      <c r="P60" s="132"/>
      <c r="Q60" s="134"/>
      <c r="R60" s="134"/>
      <c r="S60" s="133"/>
      <c r="T60" s="132"/>
      <c r="U60" s="133"/>
      <c r="V60" s="132"/>
      <c r="W60" s="133"/>
      <c r="X60" s="132"/>
      <c r="Y60" s="133"/>
      <c r="Z60" s="132"/>
      <c r="AA60" s="131"/>
    </row>
    <row r="61" spans="1:27" x14ac:dyDescent="0.25">
      <c r="A61" s="132"/>
      <c r="B61" s="96" t="s">
        <v>180</v>
      </c>
      <c r="C61" s="135"/>
      <c r="D61" s="132"/>
      <c r="E61" s="134"/>
      <c r="F61" s="132"/>
      <c r="G61" s="134"/>
      <c r="H61" s="132"/>
      <c r="I61" s="134"/>
      <c r="J61" s="134"/>
      <c r="K61" s="134"/>
      <c r="L61" s="132"/>
      <c r="M61" s="134"/>
      <c r="N61" s="132"/>
      <c r="O61" s="134"/>
      <c r="P61" s="132"/>
      <c r="Q61" s="134"/>
      <c r="R61" s="134"/>
      <c r="S61" s="133"/>
      <c r="T61" s="132"/>
      <c r="U61" s="133"/>
      <c r="V61" s="132"/>
      <c r="W61" s="133"/>
      <c r="X61" s="132"/>
      <c r="Y61" s="133"/>
      <c r="Z61" s="132"/>
      <c r="AA61" s="131"/>
    </row>
    <row r="62" spans="1:27" x14ac:dyDescent="0.25">
      <c r="A62" s="132"/>
      <c r="B62" s="96" t="s">
        <v>179</v>
      </c>
      <c r="C62" s="135"/>
      <c r="D62" s="132"/>
      <c r="E62" s="134"/>
      <c r="F62" s="132"/>
      <c r="G62" s="134"/>
      <c r="H62" s="132"/>
      <c r="I62" s="134"/>
      <c r="J62" s="134"/>
      <c r="K62" s="134"/>
      <c r="L62" s="132"/>
      <c r="M62" s="134"/>
      <c r="N62" s="132"/>
      <c r="O62" s="134"/>
      <c r="P62" s="132"/>
      <c r="Q62" s="134"/>
      <c r="R62" s="134"/>
      <c r="S62" s="133"/>
      <c r="T62" s="132"/>
      <c r="U62" s="133"/>
      <c r="V62" s="132"/>
      <c r="W62" s="133"/>
      <c r="X62" s="132"/>
      <c r="Y62" s="133"/>
      <c r="Z62" s="132"/>
      <c r="AA62" s="131"/>
    </row>
    <row r="63" spans="1:27" x14ac:dyDescent="0.25">
      <c r="A63" s="132"/>
      <c r="B63" s="96" t="s">
        <v>178</v>
      </c>
      <c r="C63" s="135"/>
      <c r="D63" s="132"/>
      <c r="E63" s="134"/>
      <c r="F63" s="132"/>
      <c r="G63" s="134"/>
      <c r="H63" s="132"/>
      <c r="I63" s="134"/>
      <c r="J63" s="134"/>
      <c r="K63" s="134"/>
      <c r="L63" s="132"/>
      <c r="M63" s="134"/>
      <c r="N63" s="132"/>
      <c r="O63" s="134"/>
      <c r="P63" s="132"/>
      <c r="Q63" s="134"/>
      <c r="R63" s="134"/>
      <c r="S63" s="133"/>
      <c r="T63" s="132"/>
      <c r="U63" s="133"/>
      <c r="V63" s="132"/>
      <c r="W63" s="133"/>
      <c r="X63" s="132"/>
      <c r="Y63" s="133"/>
      <c r="Z63" s="132"/>
      <c r="AA63" s="131"/>
    </row>
    <row r="64" spans="1:27" x14ac:dyDescent="0.25">
      <c r="A64" s="132"/>
      <c r="B64" s="96" t="s">
        <v>177</v>
      </c>
      <c r="C64" s="135"/>
      <c r="D64" s="132"/>
      <c r="E64" s="134"/>
      <c r="F64" s="132"/>
      <c r="G64" s="134"/>
      <c r="H64" s="132"/>
      <c r="I64" s="134"/>
      <c r="J64" s="134"/>
      <c r="K64" s="134"/>
      <c r="L64" s="132"/>
      <c r="M64" s="134"/>
      <c r="N64" s="132"/>
      <c r="O64" s="134"/>
      <c r="P64" s="132"/>
      <c r="Q64" s="134"/>
      <c r="R64" s="134"/>
      <c r="S64" s="133"/>
      <c r="T64" s="132"/>
      <c r="U64" s="133"/>
      <c r="V64" s="132"/>
      <c r="W64" s="133"/>
      <c r="X64" s="132"/>
      <c r="Y64" s="133"/>
      <c r="Z64" s="132"/>
      <c r="AA64" s="131"/>
    </row>
    <row r="65" spans="1:27" x14ac:dyDescent="0.25">
      <c r="A65" s="132"/>
      <c r="B65" s="96" t="s">
        <v>176</v>
      </c>
      <c r="C65" s="135"/>
      <c r="D65" s="132"/>
      <c r="E65" s="134"/>
      <c r="F65" s="132"/>
      <c r="G65" s="134"/>
      <c r="H65" s="132"/>
      <c r="I65" s="134"/>
      <c r="J65" s="134"/>
      <c r="K65" s="134"/>
      <c r="L65" s="132"/>
      <c r="M65" s="134"/>
      <c r="N65" s="132"/>
      <c r="O65" s="134"/>
      <c r="P65" s="132"/>
      <c r="Q65" s="134"/>
      <c r="R65" s="134"/>
      <c r="S65" s="133"/>
      <c r="T65" s="132"/>
      <c r="U65" s="133"/>
      <c r="V65" s="132"/>
      <c r="W65" s="133"/>
      <c r="X65" s="132"/>
      <c r="Y65" s="133"/>
      <c r="Z65" s="132"/>
      <c r="AA65" s="131"/>
    </row>
    <row r="66" spans="1:27" x14ac:dyDescent="0.25">
      <c r="A66" s="132"/>
      <c r="B66" s="96" t="s">
        <v>175</v>
      </c>
      <c r="C66" s="135"/>
      <c r="D66" s="132"/>
      <c r="E66" s="134"/>
      <c r="F66" s="132"/>
      <c r="G66" s="134"/>
      <c r="H66" s="132"/>
      <c r="I66" s="134"/>
      <c r="J66" s="134"/>
      <c r="K66" s="134"/>
      <c r="L66" s="132"/>
      <c r="M66" s="134"/>
      <c r="N66" s="132"/>
      <c r="O66" s="134"/>
      <c r="P66" s="132"/>
      <c r="Q66" s="134"/>
      <c r="R66" s="134"/>
      <c r="S66" s="133"/>
      <c r="T66" s="132"/>
      <c r="U66" s="133"/>
      <c r="V66" s="132"/>
      <c r="W66" s="133"/>
      <c r="X66" s="132"/>
      <c r="Y66" s="133"/>
      <c r="Z66" s="132"/>
      <c r="AA66" s="131"/>
    </row>
    <row r="67" spans="1:27" x14ac:dyDescent="0.25">
      <c r="A67" s="132"/>
      <c r="B67" s="96" t="s">
        <v>174</v>
      </c>
      <c r="C67" s="135"/>
      <c r="D67" s="132"/>
      <c r="E67" s="134"/>
      <c r="F67" s="132"/>
      <c r="G67" s="134"/>
      <c r="H67" s="132"/>
      <c r="I67" s="134"/>
      <c r="J67" s="134"/>
      <c r="K67" s="134"/>
      <c r="L67" s="132"/>
      <c r="M67" s="134"/>
      <c r="N67" s="132"/>
      <c r="O67" s="134"/>
      <c r="P67" s="132"/>
      <c r="Q67" s="134"/>
      <c r="R67" s="134"/>
      <c r="S67" s="133"/>
      <c r="T67" s="132"/>
      <c r="U67" s="133"/>
      <c r="V67" s="132"/>
      <c r="W67" s="133"/>
      <c r="X67" s="132"/>
      <c r="Y67" s="133"/>
      <c r="Z67" s="132"/>
      <c r="AA67" s="131"/>
    </row>
    <row r="68" spans="1:27" x14ac:dyDescent="0.25">
      <c r="A68" s="132"/>
      <c r="B68" s="96" t="s">
        <v>173</v>
      </c>
      <c r="C68" s="135"/>
      <c r="D68" s="132"/>
      <c r="E68" s="134"/>
      <c r="F68" s="132"/>
      <c r="G68" s="134"/>
      <c r="H68" s="132"/>
      <c r="I68" s="134"/>
      <c r="J68" s="134"/>
      <c r="K68" s="134"/>
      <c r="L68" s="132"/>
      <c r="M68" s="134"/>
      <c r="N68" s="132"/>
      <c r="O68" s="134"/>
      <c r="P68" s="132"/>
      <c r="Q68" s="134"/>
      <c r="R68" s="134"/>
      <c r="S68" s="133"/>
      <c r="T68" s="132"/>
      <c r="U68" s="133"/>
      <c r="V68" s="132"/>
      <c r="W68" s="133"/>
      <c r="X68" s="132"/>
      <c r="Y68" s="133"/>
      <c r="Z68" s="132"/>
      <c r="AA68" s="131"/>
    </row>
    <row r="69" spans="1:27" x14ac:dyDescent="0.25">
      <c r="A69" s="132"/>
      <c r="B69" s="96" t="s">
        <v>172</v>
      </c>
      <c r="C69" s="135"/>
      <c r="D69" s="132"/>
      <c r="E69" s="134"/>
      <c r="F69" s="132"/>
      <c r="G69" s="134"/>
      <c r="H69" s="132"/>
      <c r="I69" s="134"/>
      <c r="J69" s="134"/>
      <c r="K69" s="134"/>
      <c r="L69" s="132"/>
      <c r="M69" s="134"/>
      <c r="N69" s="132"/>
      <c r="O69" s="134"/>
      <c r="P69" s="132"/>
      <c r="Q69" s="134"/>
      <c r="R69" s="134"/>
      <c r="S69" s="133"/>
      <c r="T69" s="132"/>
      <c r="U69" s="133"/>
      <c r="V69" s="132"/>
      <c r="W69" s="133"/>
      <c r="X69" s="132"/>
      <c r="Y69" s="133"/>
      <c r="Z69" s="132"/>
      <c r="AA69" s="131"/>
    </row>
    <row r="70" spans="1:27" s="136" customFormat="1" x14ac:dyDescent="0.25">
      <c r="A70" s="138"/>
      <c r="B70" s="96" t="s">
        <v>171</v>
      </c>
      <c r="C70" s="135"/>
      <c r="D70" s="138"/>
      <c r="E70" s="134"/>
      <c r="F70" s="138"/>
      <c r="G70" s="134"/>
      <c r="H70" s="138"/>
      <c r="I70" s="134"/>
      <c r="J70" s="134"/>
      <c r="K70" s="134"/>
      <c r="L70" s="138"/>
      <c r="M70" s="134"/>
      <c r="N70" s="138"/>
      <c r="O70" s="134"/>
      <c r="P70" s="138"/>
      <c r="Q70" s="134"/>
      <c r="R70" s="134"/>
      <c r="S70" s="133"/>
      <c r="T70" s="138"/>
      <c r="U70" s="133"/>
      <c r="V70" s="138"/>
      <c r="W70" s="133"/>
      <c r="X70" s="138"/>
      <c r="Y70" s="133"/>
      <c r="Z70" s="138"/>
      <c r="AA70" s="137"/>
    </row>
    <row r="71" spans="1:27" s="136" customFormat="1" x14ac:dyDescent="0.25">
      <c r="A71" s="138"/>
      <c r="B71" s="96" t="s">
        <v>170</v>
      </c>
      <c r="C71" s="135"/>
      <c r="D71" s="138"/>
      <c r="E71" s="134"/>
      <c r="F71" s="138"/>
      <c r="G71" s="134"/>
      <c r="H71" s="138"/>
      <c r="I71" s="134"/>
      <c r="J71" s="134"/>
      <c r="K71" s="134"/>
      <c r="L71" s="138"/>
      <c r="M71" s="134"/>
      <c r="N71" s="138"/>
      <c r="O71" s="134"/>
      <c r="P71" s="138"/>
      <c r="Q71" s="134"/>
      <c r="R71" s="134"/>
      <c r="S71" s="133"/>
      <c r="T71" s="138"/>
      <c r="U71" s="133"/>
      <c r="V71" s="138"/>
      <c r="W71" s="133"/>
      <c r="X71" s="138"/>
      <c r="Y71" s="133"/>
      <c r="Z71" s="138"/>
      <c r="AA71" s="137"/>
    </row>
    <row r="72" spans="1:27" x14ac:dyDescent="0.25">
      <c r="A72" s="132"/>
      <c r="B72" s="96" t="s">
        <v>272</v>
      </c>
      <c r="C72" s="135"/>
      <c r="D72" s="132"/>
      <c r="E72" s="134"/>
      <c r="F72" s="132"/>
      <c r="G72" s="134"/>
      <c r="H72" s="132"/>
      <c r="I72" s="134"/>
      <c r="J72" s="134"/>
      <c r="K72" s="134"/>
      <c r="L72" s="132"/>
      <c r="M72" s="134"/>
      <c r="N72" s="132"/>
      <c r="O72" s="134"/>
      <c r="P72" s="132"/>
      <c r="Q72" s="134"/>
      <c r="R72" s="134"/>
      <c r="S72" s="133"/>
      <c r="T72" s="132"/>
      <c r="U72" s="133"/>
      <c r="V72" s="132"/>
      <c r="W72" s="133"/>
      <c r="X72" s="132"/>
      <c r="Y72" s="133"/>
      <c r="Z72" s="132"/>
      <c r="AA72" s="131"/>
    </row>
    <row r="73" spans="1:27" x14ac:dyDescent="0.25">
      <c r="A73" s="132"/>
      <c r="B73" s="96" t="s">
        <v>271</v>
      </c>
      <c r="C73" s="135"/>
      <c r="D73" s="132"/>
      <c r="E73" s="134"/>
      <c r="F73" s="132"/>
      <c r="G73" s="134"/>
      <c r="H73" s="132"/>
      <c r="I73" s="134"/>
      <c r="J73" s="134"/>
      <c r="K73" s="134"/>
      <c r="L73" s="132"/>
      <c r="M73" s="134"/>
      <c r="N73" s="132"/>
      <c r="O73" s="134"/>
      <c r="P73" s="132"/>
      <c r="Q73" s="134"/>
      <c r="R73" s="134"/>
      <c r="S73" s="133"/>
      <c r="T73" s="132"/>
      <c r="U73" s="133"/>
      <c r="V73" s="132"/>
      <c r="W73" s="133"/>
      <c r="X73" s="132"/>
      <c r="Y73" s="133"/>
      <c r="Z73" s="132"/>
      <c r="AA73" s="131"/>
    </row>
    <row r="74" spans="1:27" x14ac:dyDescent="0.25">
      <c r="B74" s="96" t="s">
        <v>270</v>
      </c>
    </row>
    <row r="76" spans="1:27" x14ac:dyDescent="0.25">
      <c r="A76" s="11" t="s">
        <v>169</v>
      </c>
      <c r="B76" s="21" t="s">
        <v>55</v>
      </c>
      <c r="C76" s="5"/>
      <c r="D76" s="5"/>
      <c r="E76" s="5"/>
      <c r="F76" s="5"/>
      <c r="G76" s="5"/>
      <c r="H76" s="5"/>
      <c r="I76" s="5"/>
      <c r="J76" s="5"/>
      <c r="K76" s="5"/>
      <c r="L76" s="5"/>
      <c r="M76" s="5"/>
      <c r="N76" s="5"/>
      <c r="O76" s="5"/>
      <c r="P76" s="5"/>
      <c r="Q76" s="5"/>
      <c r="R76" s="5"/>
      <c r="S76" s="32"/>
      <c r="T76" s="5"/>
      <c r="U76" s="32"/>
      <c r="V76" s="5"/>
      <c r="W76" s="32"/>
      <c r="X76" s="5"/>
      <c r="Y76" s="32"/>
      <c r="Z76" s="132"/>
      <c r="AA76" s="131"/>
    </row>
    <row r="77" spans="1:27" x14ac:dyDescent="0.25">
      <c r="A77" s="10"/>
      <c r="B77" s="29" t="s">
        <v>54</v>
      </c>
      <c r="C77" s="5"/>
      <c r="D77" s="5"/>
      <c r="E77" s="5"/>
      <c r="F77" s="5"/>
      <c r="G77" s="5"/>
      <c r="H77" s="5"/>
      <c r="I77" s="5"/>
      <c r="J77" s="5"/>
      <c r="K77" s="5"/>
      <c r="L77" s="5"/>
      <c r="M77" s="5"/>
      <c r="N77" s="5"/>
      <c r="O77" s="5"/>
      <c r="P77" s="5"/>
      <c r="Q77" s="5"/>
      <c r="R77" s="5"/>
      <c r="S77" s="32"/>
      <c r="T77" s="5"/>
      <c r="U77" s="32"/>
      <c r="V77" s="5"/>
      <c r="W77" s="32"/>
      <c r="X77" s="5"/>
      <c r="Y77" s="32"/>
      <c r="Z77" s="132"/>
      <c r="AA77" s="131"/>
    </row>
    <row r="78" spans="1:27" x14ac:dyDescent="0.25">
      <c r="A78" s="132"/>
      <c r="B78" s="95"/>
      <c r="C78" s="135"/>
      <c r="D78" s="132"/>
      <c r="E78" s="134"/>
      <c r="F78" s="132"/>
      <c r="G78" s="134"/>
      <c r="H78" s="132"/>
      <c r="I78" s="134"/>
      <c r="J78" s="134"/>
      <c r="K78" s="134"/>
      <c r="L78" s="132"/>
      <c r="M78" s="134"/>
      <c r="N78" s="132"/>
      <c r="O78" s="134"/>
      <c r="P78" s="132"/>
      <c r="Q78" s="134"/>
      <c r="R78" s="134"/>
      <c r="S78" s="133"/>
      <c r="T78" s="132"/>
      <c r="U78" s="133"/>
      <c r="V78" s="132"/>
      <c r="W78" s="133"/>
      <c r="X78" s="132"/>
      <c r="Y78" s="133"/>
      <c r="Z78" s="132"/>
      <c r="AA78" s="131"/>
    </row>
    <row r="79" spans="1:27" x14ac:dyDescent="0.25">
      <c r="A79" s="132"/>
      <c r="B79" s="95"/>
      <c r="C79" s="135"/>
      <c r="D79" s="132"/>
      <c r="E79" s="134"/>
      <c r="F79" s="132"/>
      <c r="G79" s="134"/>
      <c r="H79" s="132"/>
      <c r="I79" s="134"/>
      <c r="J79" s="134"/>
      <c r="K79" s="134"/>
      <c r="L79" s="132"/>
      <c r="M79" s="134"/>
      <c r="N79" s="132"/>
      <c r="O79" s="134"/>
      <c r="P79" s="132"/>
      <c r="Q79" s="134"/>
      <c r="R79" s="134"/>
      <c r="S79" s="133"/>
      <c r="T79" s="132"/>
      <c r="U79" s="133"/>
      <c r="V79" s="132"/>
      <c r="W79" s="133"/>
      <c r="X79" s="132"/>
      <c r="Y79" s="133"/>
      <c r="Z79" s="132"/>
      <c r="AA79" s="131"/>
    </row>
    <row r="80" spans="1:27" x14ac:dyDescent="0.25">
      <c r="A80" s="132"/>
      <c r="B80" s="95"/>
      <c r="C80" s="135"/>
      <c r="D80" s="132"/>
      <c r="E80" s="134"/>
      <c r="F80" s="132"/>
      <c r="G80" s="134"/>
      <c r="H80" s="132"/>
      <c r="I80" s="134"/>
      <c r="J80" s="134"/>
      <c r="K80" s="134"/>
      <c r="L80" s="132"/>
      <c r="M80" s="134"/>
      <c r="N80" s="132"/>
      <c r="O80" s="134"/>
      <c r="P80" s="132"/>
      <c r="Q80" s="134"/>
      <c r="R80" s="134"/>
      <c r="S80" s="133"/>
      <c r="T80" s="132"/>
      <c r="U80" s="133"/>
      <c r="V80" s="132"/>
      <c r="W80" s="133"/>
      <c r="X80" s="132"/>
      <c r="Y80" s="133"/>
      <c r="Z80" s="132"/>
      <c r="AA80" s="131"/>
    </row>
    <row r="81" spans="1:27" x14ac:dyDescent="0.25">
      <c r="A81" s="132"/>
      <c r="B81" s="95"/>
      <c r="C81" s="135"/>
      <c r="D81" s="132"/>
      <c r="E81" s="134"/>
      <c r="F81" s="132"/>
      <c r="G81" s="134"/>
      <c r="H81" s="132"/>
      <c r="I81" s="134"/>
      <c r="J81" s="134"/>
      <c r="K81" s="134"/>
      <c r="L81" s="132"/>
      <c r="M81" s="134"/>
      <c r="N81" s="132"/>
      <c r="O81" s="134"/>
      <c r="P81" s="132"/>
      <c r="Q81" s="134"/>
      <c r="R81" s="134"/>
      <c r="S81" s="133"/>
      <c r="T81" s="132"/>
      <c r="U81" s="133"/>
      <c r="V81" s="132"/>
      <c r="W81" s="133"/>
      <c r="X81" s="132"/>
      <c r="Y81" s="133"/>
      <c r="Z81" s="132"/>
      <c r="AA81" s="131"/>
    </row>
    <row r="82" spans="1:27" x14ac:dyDescent="0.25">
      <c r="A82" s="132"/>
      <c r="B82" s="95"/>
      <c r="C82" s="135"/>
      <c r="D82" s="132"/>
      <c r="E82" s="134"/>
      <c r="F82" s="132"/>
      <c r="G82" s="134"/>
      <c r="H82" s="132"/>
      <c r="I82" s="134"/>
      <c r="J82" s="134"/>
      <c r="K82" s="134"/>
      <c r="L82" s="132"/>
      <c r="M82" s="134"/>
      <c r="N82" s="132"/>
      <c r="O82" s="134"/>
      <c r="P82" s="132"/>
      <c r="Q82" s="134"/>
      <c r="R82" s="134"/>
      <c r="S82" s="133"/>
      <c r="T82" s="132"/>
      <c r="U82" s="133"/>
      <c r="V82" s="132"/>
      <c r="W82" s="133"/>
      <c r="X82" s="132"/>
      <c r="Y82" s="133"/>
      <c r="Z82" s="132"/>
      <c r="AA82" s="131"/>
    </row>
    <row r="83" spans="1:27" x14ac:dyDescent="0.25">
      <c r="B83" s="130"/>
    </row>
    <row r="84" spans="1:27" x14ac:dyDescent="0.25">
      <c r="B84" s="130"/>
    </row>
    <row r="85" spans="1:27" x14ac:dyDescent="0.25">
      <c r="B85" s="130"/>
    </row>
    <row r="86" spans="1:27" x14ac:dyDescent="0.25">
      <c r="B86" s="130"/>
    </row>
    <row r="87" spans="1:27" x14ac:dyDescent="0.25">
      <c r="B87" s="130"/>
    </row>
    <row r="88" spans="1:27" x14ac:dyDescent="0.25">
      <c r="B88" s="130"/>
    </row>
    <row r="89" spans="1:27" x14ac:dyDescent="0.25">
      <c r="B89" s="130"/>
    </row>
    <row r="90" spans="1:27" x14ac:dyDescent="0.25">
      <c r="B90" s="130"/>
    </row>
    <row r="91" spans="1:27" x14ac:dyDescent="0.25">
      <c r="B91" s="130"/>
    </row>
    <row r="92" spans="1:27" x14ac:dyDescent="0.25">
      <c r="B92" s="130"/>
    </row>
    <row r="93" spans="1:27" x14ac:dyDescent="0.25">
      <c r="B93" s="130"/>
    </row>
    <row r="94" spans="1:27" x14ac:dyDescent="0.25">
      <c r="B94" s="130"/>
    </row>
    <row r="95" spans="1:27" x14ac:dyDescent="0.25">
      <c r="B95" s="130"/>
    </row>
    <row r="96" spans="1:27" x14ac:dyDescent="0.25">
      <c r="B96" s="130"/>
    </row>
    <row r="97" spans="2:2" x14ac:dyDescent="0.25">
      <c r="B97" s="130"/>
    </row>
  </sheetData>
  <mergeCells count="15">
    <mergeCell ref="T4:AA4"/>
    <mergeCell ref="T3:U3"/>
    <mergeCell ref="V3:W3"/>
    <mergeCell ref="X3:Y3"/>
    <mergeCell ref="N3:O3"/>
    <mergeCell ref="Z3:AA3"/>
    <mergeCell ref="B3:C4"/>
    <mergeCell ref="D3:E3"/>
    <mergeCell ref="F3:G3"/>
    <mergeCell ref="H3:I3"/>
    <mergeCell ref="L3:M3"/>
    <mergeCell ref="D4:K4"/>
    <mergeCell ref="L4:S4"/>
    <mergeCell ref="R3:S3"/>
    <mergeCell ref="P3:Q3"/>
  </mergeCells>
  <hyperlinks>
    <hyperlink ref="B76" r:id="rId1" xr:uid="{00000000-0004-0000-0300-000000000000}"/>
    <hyperlink ref="B77" r:id="rId2" xr:uid="{00000000-0004-0000-0300-000001000000}"/>
    <hyperlink ref="AC2" location="'Spis Contents'!A1" display="Powrót do spisu" xr:uid="{00000000-0004-0000-0300-000002000000}"/>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99"/>
  <sheetViews>
    <sheetView workbookViewId="0">
      <pane xSplit="5" ySplit="5" topLeftCell="F6" activePane="bottomRight" state="frozen"/>
      <selection pane="topRight"/>
      <selection pane="bottomLeft"/>
      <selection pane="bottomRight"/>
    </sheetView>
  </sheetViews>
  <sheetFormatPr defaultColWidth="9.140625" defaultRowHeight="15" x14ac:dyDescent="0.25"/>
  <cols>
    <col min="1" max="1" width="12.7109375" style="86" customWidth="1"/>
    <col min="2" max="2" width="50.7109375" style="86" customWidth="1"/>
    <col min="3" max="3" width="2.7109375" style="86" customWidth="1"/>
    <col min="4" max="4" width="7.7109375" style="86" customWidth="1"/>
    <col min="5" max="5" width="2.7109375" style="86" customWidth="1"/>
    <col min="6" max="6" width="6.7109375" style="86" customWidth="1"/>
    <col min="7" max="7" width="2.7109375" style="86" customWidth="1"/>
    <col min="8" max="8" width="6.7109375" style="86" customWidth="1"/>
    <col min="9" max="9" width="2.7109375" style="86" customWidth="1"/>
    <col min="10" max="10" width="6.7109375" style="86" customWidth="1"/>
    <col min="11" max="11" width="2.7109375" style="86" customWidth="1"/>
    <col min="12" max="12" width="6.7109375" style="86" customWidth="1"/>
    <col min="13" max="13" width="2.7109375" style="86" customWidth="1"/>
    <col min="14" max="14" width="6.7109375" style="86" customWidth="1"/>
    <col min="15" max="15" width="2.7109375" style="86" customWidth="1"/>
    <col min="16" max="16" width="6.7109375" style="86" customWidth="1"/>
    <col min="17" max="17" width="2.7109375" style="86" customWidth="1"/>
    <col min="18" max="16384" width="9.140625" style="86"/>
  </cols>
  <sheetData>
    <row r="1" spans="1:19" x14ac:dyDescent="0.25">
      <c r="A1" s="124" t="s">
        <v>30</v>
      </c>
      <c r="B1" s="123" t="s">
        <v>283</v>
      </c>
      <c r="C1" s="168"/>
    </row>
    <row r="2" spans="1:19" ht="15.75" thickBot="1" x14ac:dyDescent="0.3">
      <c r="B2" s="121" t="s">
        <v>284</v>
      </c>
      <c r="C2" s="169"/>
      <c r="S2" s="30" t="s">
        <v>189</v>
      </c>
    </row>
    <row r="3" spans="1:19" ht="50.1" customHeight="1" x14ac:dyDescent="0.25">
      <c r="B3" s="311" t="s">
        <v>136</v>
      </c>
      <c r="C3" s="322"/>
      <c r="D3" s="322" t="s">
        <v>135</v>
      </c>
      <c r="E3" s="312"/>
      <c r="F3" s="332" t="s">
        <v>285</v>
      </c>
      <c r="G3" s="322"/>
      <c r="H3" s="322"/>
      <c r="I3" s="322"/>
      <c r="J3" s="322" t="s">
        <v>286</v>
      </c>
      <c r="K3" s="322"/>
      <c r="L3" s="322"/>
      <c r="M3" s="322"/>
      <c r="N3" s="322" t="s">
        <v>287</v>
      </c>
      <c r="O3" s="322"/>
      <c r="P3" s="322"/>
      <c r="Q3" s="312"/>
      <c r="S3" s="170"/>
    </row>
    <row r="4" spans="1:19" ht="22.5" customHeight="1" x14ac:dyDescent="0.25">
      <c r="B4" s="315"/>
      <c r="C4" s="323"/>
      <c r="D4" s="323"/>
      <c r="E4" s="319"/>
      <c r="F4" s="333" t="s">
        <v>200</v>
      </c>
      <c r="G4" s="323"/>
      <c r="H4" s="323" t="s">
        <v>199</v>
      </c>
      <c r="I4" s="323"/>
      <c r="J4" s="323" t="s">
        <v>200</v>
      </c>
      <c r="K4" s="323"/>
      <c r="L4" s="323" t="s">
        <v>199</v>
      </c>
      <c r="M4" s="323"/>
      <c r="N4" s="323" t="s">
        <v>200</v>
      </c>
      <c r="O4" s="323"/>
      <c r="P4" s="323" t="s">
        <v>199</v>
      </c>
      <c r="Q4" s="319"/>
    </row>
    <row r="5" spans="1:19" ht="26.25" customHeight="1" thickBot="1" x14ac:dyDescent="0.3">
      <c r="B5" s="320"/>
      <c r="C5" s="325"/>
      <c r="D5" s="325"/>
      <c r="E5" s="321"/>
      <c r="F5" s="324" t="s">
        <v>198</v>
      </c>
      <c r="G5" s="325"/>
      <c r="H5" s="325"/>
      <c r="I5" s="325"/>
      <c r="J5" s="325"/>
      <c r="K5" s="325"/>
      <c r="L5" s="325"/>
      <c r="M5" s="325"/>
      <c r="N5" s="325"/>
      <c r="O5" s="325"/>
      <c r="P5" s="325"/>
      <c r="Q5" s="321"/>
    </row>
    <row r="6" spans="1:19" x14ac:dyDescent="0.25">
      <c r="B6" s="171" t="s">
        <v>125</v>
      </c>
      <c r="C6" s="171"/>
      <c r="D6" s="172" t="s">
        <v>0</v>
      </c>
      <c r="E6" s="173"/>
      <c r="F6" s="174" t="s">
        <v>0</v>
      </c>
      <c r="G6" s="175"/>
      <c r="H6" s="176" t="s">
        <v>0</v>
      </c>
      <c r="I6" s="177"/>
      <c r="J6" s="175" t="s">
        <v>0</v>
      </c>
      <c r="K6" s="175"/>
      <c r="L6" s="176" t="s">
        <v>0</v>
      </c>
      <c r="M6" s="177"/>
      <c r="N6" s="175" t="s">
        <v>0</v>
      </c>
      <c r="O6" s="175"/>
      <c r="P6" s="176" t="s">
        <v>0</v>
      </c>
      <c r="Q6" s="178"/>
    </row>
    <row r="7" spans="1:19" x14ac:dyDescent="0.25">
      <c r="B7" s="179" t="s">
        <v>124</v>
      </c>
      <c r="C7" s="179"/>
      <c r="D7" s="172" t="s">
        <v>0</v>
      </c>
      <c r="E7" s="173"/>
      <c r="F7" s="174" t="s">
        <v>0</v>
      </c>
      <c r="G7" s="175"/>
      <c r="H7" s="176" t="s">
        <v>0</v>
      </c>
      <c r="I7" s="177"/>
      <c r="J7" s="175" t="s">
        <v>0</v>
      </c>
      <c r="K7" s="175"/>
      <c r="L7" s="176" t="s">
        <v>0</v>
      </c>
      <c r="M7" s="177"/>
      <c r="N7" s="175" t="s">
        <v>0</v>
      </c>
      <c r="O7" s="175"/>
      <c r="P7" s="176" t="s">
        <v>0</v>
      </c>
      <c r="Q7" s="178"/>
    </row>
    <row r="8" spans="1:19" x14ac:dyDescent="0.25">
      <c r="B8" s="326" t="s">
        <v>123</v>
      </c>
      <c r="C8" s="329" t="s">
        <v>8</v>
      </c>
      <c r="D8" s="180">
        <v>2001</v>
      </c>
      <c r="E8" s="181"/>
      <c r="F8" s="182" t="s">
        <v>0</v>
      </c>
      <c r="G8" s="183"/>
      <c r="H8" s="184" t="s">
        <v>0</v>
      </c>
      <c r="I8" s="185"/>
      <c r="J8" s="183">
        <v>25.4</v>
      </c>
      <c r="K8" s="183"/>
      <c r="L8" s="184">
        <v>42</v>
      </c>
      <c r="M8" s="185"/>
      <c r="N8" s="183">
        <v>17</v>
      </c>
      <c r="O8" s="183"/>
      <c r="P8" s="184">
        <v>15.7</v>
      </c>
      <c r="Q8" s="186"/>
    </row>
    <row r="9" spans="1:19" x14ac:dyDescent="0.25">
      <c r="B9" s="327"/>
      <c r="C9" s="330"/>
      <c r="D9" s="180">
        <v>2007</v>
      </c>
      <c r="E9" s="181"/>
      <c r="F9" s="182" t="s">
        <v>0</v>
      </c>
      <c r="G9" s="183"/>
      <c r="H9" s="184" t="s">
        <v>0</v>
      </c>
      <c r="I9" s="185"/>
      <c r="J9" s="183">
        <v>28</v>
      </c>
      <c r="K9" s="183"/>
      <c r="L9" s="184">
        <v>41</v>
      </c>
      <c r="M9" s="185"/>
      <c r="N9" s="183">
        <v>20.3</v>
      </c>
      <c r="O9" s="183"/>
      <c r="P9" s="184">
        <v>22.3</v>
      </c>
      <c r="Q9" s="186"/>
    </row>
    <row r="10" spans="1:19" x14ac:dyDescent="0.25">
      <c r="B10" s="327"/>
      <c r="C10" s="330"/>
      <c r="D10" s="180">
        <v>2014</v>
      </c>
      <c r="E10" s="181"/>
      <c r="F10" s="182" t="s">
        <v>0</v>
      </c>
      <c r="G10" s="183"/>
      <c r="H10" s="184" t="s">
        <v>0</v>
      </c>
      <c r="I10" s="185"/>
      <c r="J10" s="183">
        <v>28.8</v>
      </c>
      <c r="K10" s="183"/>
      <c r="L10" s="184">
        <v>42.4</v>
      </c>
      <c r="M10" s="185"/>
      <c r="N10" s="183">
        <v>27.4</v>
      </c>
      <c r="O10" s="183"/>
      <c r="P10" s="184">
        <v>28.4</v>
      </c>
      <c r="Q10" s="186"/>
    </row>
    <row r="11" spans="1:19" x14ac:dyDescent="0.25">
      <c r="B11" s="328"/>
      <c r="C11" s="331"/>
      <c r="D11" s="180">
        <v>2017</v>
      </c>
      <c r="E11" s="181"/>
      <c r="F11" s="182" t="s">
        <v>0</v>
      </c>
      <c r="G11" s="183"/>
      <c r="H11" s="184" t="s">
        <v>0</v>
      </c>
      <c r="I11" s="185"/>
      <c r="J11" s="183">
        <v>29</v>
      </c>
      <c r="K11" s="183"/>
      <c r="L11" s="184">
        <v>40.9</v>
      </c>
      <c r="M11" s="185"/>
      <c r="N11" s="183">
        <v>29.3</v>
      </c>
      <c r="O11" s="183"/>
      <c r="P11" s="184">
        <v>31.5</v>
      </c>
      <c r="Q11" s="186"/>
    </row>
    <row r="12" spans="1:19" x14ac:dyDescent="0.25">
      <c r="B12" s="326" t="s">
        <v>121</v>
      </c>
      <c r="C12" s="329" t="s">
        <v>4</v>
      </c>
      <c r="D12" s="187">
        <v>2000</v>
      </c>
      <c r="E12" s="188"/>
      <c r="F12" s="189">
        <v>3.3</v>
      </c>
      <c r="G12" s="190"/>
      <c r="H12" s="191">
        <v>0.9</v>
      </c>
      <c r="I12" s="192"/>
      <c r="J12" s="190">
        <v>21.3</v>
      </c>
      <c r="K12" s="190"/>
      <c r="L12" s="191">
        <v>54.3</v>
      </c>
      <c r="M12" s="192"/>
      <c r="N12" s="190">
        <v>9.1</v>
      </c>
      <c r="O12" s="190"/>
      <c r="P12" s="191">
        <v>9.1</v>
      </c>
      <c r="Q12" s="193"/>
    </row>
    <row r="13" spans="1:19" x14ac:dyDescent="0.25">
      <c r="B13" s="327"/>
      <c r="C13" s="330"/>
      <c r="D13" s="180">
        <v>2006</v>
      </c>
      <c r="E13" s="181"/>
      <c r="F13" s="182">
        <v>3.7</v>
      </c>
      <c r="G13" s="183"/>
      <c r="H13" s="184">
        <v>1.3</v>
      </c>
      <c r="I13" s="185"/>
      <c r="J13" s="183">
        <v>28.6</v>
      </c>
      <c r="K13" s="183"/>
      <c r="L13" s="184">
        <v>42.5</v>
      </c>
      <c r="M13" s="185"/>
      <c r="N13" s="183">
        <v>12.7</v>
      </c>
      <c r="O13" s="183"/>
      <c r="P13" s="184">
        <v>12</v>
      </c>
      <c r="Q13" s="186"/>
    </row>
    <row r="14" spans="1:19" x14ac:dyDescent="0.25">
      <c r="B14" s="327"/>
      <c r="C14" s="330"/>
      <c r="D14" s="180">
        <v>2014</v>
      </c>
      <c r="E14" s="181"/>
      <c r="F14" s="182">
        <v>4.3</v>
      </c>
      <c r="G14" s="183"/>
      <c r="H14" s="184">
        <v>1.2</v>
      </c>
      <c r="I14" s="185"/>
      <c r="J14" s="183">
        <v>25.9</v>
      </c>
      <c r="K14" s="183"/>
      <c r="L14" s="184">
        <v>39.4</v>
      </c>
      <c r="M14" s="185"/>
      <c r="N14" s="183">
        <v>13.2</v>
      </c>
      <c r="O14" s="183"/>
      <c r="P14" s="184">
        <v>15.6</v>
      </c>
      <c r="Q14" s="186"/>
    </row>
    <row r="15" spans="1:19" x14ac:dyDescent="0.25">
      <c r="B15" s="328"/>
      <c r="C15" s="331"/>
      <c r="D15" s="180">
        <v>2019</v>
      </c>
      <c r="E15" s="181"/>
      <c r="F15" s="182">
        <v>3.6</v>
      </c>
      <c r="G15" s="183"/>
      <c r="H15" s="184">
        <v>1.4</v>
      </c>
      <c r="I15" s="185"/>
      <c r="J15" s="183">
        <v>27.9</v>
      </c>
      <c r="K15" s="183"/>
      <c r="L15" s="184">
        <v>41.4</v>
      </c>
      <c r="M15" s="185"/>
      <c r="N15" s="183">
        <v>15.2</v>
      </c>
      <c r="O15" s="183"/>
      <c r="P15" s="184">
        <v>18.100000000000001</v>
      </c>
      <c r="Q15" s="186"/>
    </row>
    <row r="16" spans="1:19" x14ac:dyDescent="0.25">
      <c r="B16" s="326" t="s">
        <v>120</v>
      </c>
      <c r="C16" s="329" t="s">
        <v>8</v>
      </c>
      <c r="D16" s="187">
        <v>2001</v>
      </c>
      <c r="E16" s="188"/>
      <c r="F16" s="189">
        <v>5.4</v>
      </c>
      <c r="G16" s="190"/>
      <c r="H16" s="191">
        <v>1.4</v>
      </c>
      <c r="I16" s="192"/>
      <c r="J16" s="190">
        <v>26.1</v>
      </c>
      <c r="K16" s="190"/>
      <c r="L16" s="191">
        <v>39</v>
      </c>
      <c r="M16" s="192"/>
      <c r="N16" s="190">
        <v>12.7</v>
      </c>
      <c r="O16" s="190"/>
      <c r="P16" s="191">
        <v>11.5</v>
      </c>
      <c r="Q16" s="193"/>
    </row>
    <row r="17" spans="2:17" x14ac:dyDescent="0.25">
      <c r="B17" s="327"/>
      <c r="C17" s="330"/>
      <c r="D17" s="180">
        <v>2008</v>
      </c>
      <c r="E17" s="181"/>
      <c r="F17" s="182">
        <v>4.5</v>
      </c>
      <c r="G17" s="183"/>
      <c r="H17" s="184">
        <v>1.6</v>
      </c>
      <c r="I17" s="185"/>
      <c r="J17" s="183">
        <v>26</v>
      </c>
      <c r="K17" s="183"/>
      <c r="L17" s="184">
        <v>40.6</v>
      </c>
      <c r="M17" s="185"/>
      <c r="N17" s="183">
        <v>14.4</v>
      </c>
      <c r="O17" s="183"/>
      <c r="P17" s="184">
        <v>13.1</v>
      </c>
      <c r="Q17" s="186"/>
    </row>
    <row r="18" spans="2:17" x14ac:dyDescent="0.25">
      <c r="B18" s="327"/>
      <c r="C18" s="330"/>
      <c r="D18" s="180">
        <v>2013</v>
      </c>
      <c r="E18" s="181"/>
      <c r="F18" s="182">
        <v>4.4000000000000004</v>
      </c>
      <c r="G18" s="183"/>
      <c r="H18" s="184">
        <v>1.5</v>
      </c>
      <c r="I18" s="185"/>
      <c r="J18" s="183">
        <v>27.9</v>
      </c>
      <c r="K18" s="183"/>
      <c r="L18" s="184">
        <v>41.3</v>
      </c>
      <c r="M18" s="185"/>
      <c r="N18" s="183">
        <v>13.9</v>
      </c>
      <c r="O18" s="183"/>
      <c r="P18" s="184">
        <v>13.6</v>
      </c>
      <c r="Q18" s="186"/>
    </row>
    <row r="19" spans="2:17" x14ac:dyDescent="0.25">
      <c r="B19" s="328"/>
      <c r="C19" s="331"/>
      <c r="D19" s="180">
        <v>2018</v>
      </c>
      <c r="E19" s="181"/>
      <c r="F19" s="182" t="s">
        <v>0</v>
      </c>
      <c r="G19" s="183"/>
      <c r="H19" s="184" t="s">
        <v>0</v>
      </c>
      <c r="I19" s="185"/>
      <c r="J19" s="183">
        <v>29.1</v>
      </c>
      <c r="K19" s="183" t="s">
        <v>288</v>
      </c>
      <c r="L19" s="184">
        <v>39.700000000000003</v>
      </c>
      <c r="M19" s="185" t="s">
        <v>288</v>
      </c>
      <c r="N19" s="183">
        <v>22.6</v>
      </c>
      <c r="O19" s="183" t="s">
        <v>288</v>
      </c>
      <c r="P19" s="184">
        <v>19.600000000000001</v>
      </c>
      <c r="Q19" s="186"/>
    </row>
    <row r="20" spans="2:17" x14ac:dyDescent="0.25">
      <c r="B20" s="326" t="s">
        <v>119</v>
      </c>
      <c r="C20" s="329" t="s">
        <v>10</v>
      </c>
      <c r="D20" s="187">
        <v>2000</v>
      </c>
      <c r="E20" s="188"/>
      <c r="F20" s="189">
        <v>3.6</v>
      </c>
      <c r="G20" s="190"/>
      <c r="H20" s="191">
        <v>1.9</v>
      </c>
      <c r="I20" s="192"/>
      <c r="J20" s="190">
        <v>30.8</v>
      </c>
      <c r="K20" s="190"/>
      <c r="L20" s="191">
        <v>34.799999999999997</v>
      </c>
      <c r="M20" s="192"/>
      <c r="N20" s="190">
        <v>17.5</v>
      </c>
      <c r="O20" s="190"/>
      <c r="P20" s="191">
        <v>7.6</v>
      </c>
      <c r="Q20" s="193"/>
    </row>
    <row r="21" spans="2:17" x14ac:dyDescent="0.25">
      <c r="B21" s="327"/>
      <c r="C21" s="330"/>
      <c r="D21" s="180">
        <v>2010</v>
      </c>
      <c r="E21" s="181"/>
      <c r="F21" s="182">
        <v>3.6</v>
      </c>
      <c r="G21" s="183"/>
      <c r="H21" s="184">
        <v>1.1000000000000001</v>
      </c>
      <c r="I21" s="185"/>
      <c r="J21" s="183">
        <v>31.2</v>
      </c>
      <c r="K21" s="183"/>
      <c r="L21" s="184">
        <v>39.200000000000003</v>
      </c>
      <c r="M21" s="185"/>
      <c r="N21" s="183">
        <v>25</v>
      </c>
      <c r="O21" s="183"/>
      <c r="P21" s="184">
        <v>15.3</v>
      </c>
      <c r="Q21" s="186"/>
    </row>
    <row r="22" spans="2:17" x14ac:dyDescent="0.25">
      <c r="B22" s="327"/>
      <c r="C22" s="330"/>
      <c r="D22" s="180">
        <v>2015</v>
      </c>
      <c r="E22" s="181"/>
      <c r="F22" s="182">
        <v>3.5</v>
      </c>
      <c r="G22" s="183"/>
      <c r="H22" s="184">
        <v>1.2</v>
      </c>
      <c r="I22" s="185"/>
      <c r="J22" s="183">
        <v>30.4</v>
      </c>
      <c r="K22" s="183"/>
      <c r="L22" s="184">
        <v>40.1</v>
      </c>
      <c r="M22" s="185"/>
      <c r="N22" s="183">
        <v>30.4</v>
      </c>
      <c r="O22" s="183"/>
      <c r="P22" s="184">
        <v>19</v>
      </c>
      <c r="Q22" s="186"/>
    </row>
    <row r="23" spans="2:17" x14ac:dyDescent="0.25">
      <c r="B23" s="328"/>
      <c r="C23" s="331"/>
      <c r="D23" s="180">
        <v>2019</v>
      </c>
      <c r="E23" s="181"/>
      <c r="F23" s="182">
        <v>4.7</v>
      </c>
      <c r="G23" s="183"/>
      <c r="H23" s="184">
        <v>2</v>
      </c>
      <c r="I23" s="185"/>
      <c r="J23" s="183">
        <v>30</v>
      </c>
      <c r="K23" s="183"/>
      <c r="L23" s="184">
        <v>39.799999999999997</v>
      </c>
      <c r="M23" s="185"/>
      <c r="N23" s="183">
        <v>29.5</v>
      </c>
      <c r="O23" s="183"/>
      <c r="P23" s="184">
        <v>18.899999999999999</v>
      </c>
      <c r="Q23" s="186"/>
    </row>
    <row r="24" spans="2:17" x14ac:dyDescent="0.25">
      <c r="B24" s="326" t="s">
        <v>118</v>
      </c>
      <c r="C24" s="329" t="s">
        <v>8</v>
      </c>
      <c r="D24" s="187">
        <v>2003</v>
      </c>
      <c r="E24" s="188"/>
      <c r="F24" s="189" t="s">
        <v>0</v>
      </c>
      <c r="G24" s="190"/>
      <c r="H24" s="191" t="s">
        <v>0</v>
      </c>
      <c r="I24" s="192"/>
      <c r="J24" s="190">
        <v>26.9</v>
      </c>
      <c r="K24" s="190"/>
      <c r="L24" s="191">
        <v>32.200000000000003</v>
      </c>
      <c r="M24" s="192"/>
      <c r="N24" s="190">
        <v>13.1</v>
      </c>
      <c r="O24" s="190"/>
      <c r="P24" s="191">
        <v>8.9</v>
      </c>
      <c r="Q24" s="193"/>
    </row>
    <row r="25" spans="2:17" x14ac:dyDescent="0.25">
      <c r="B25" s="327"/>
      <c r="C25" s="330"/>
      <c r="D25" s="180">
        <v>2010</v>
      </c>
      <c r="E25" s="181"/>
      <c r="F25" s="182" t="s">
        <v>0</v>
      </c>
      <c r="G25" s="183"/>
      <c r="H25" s="184" t="s">
        <v>0</v>
      </c>
      <c r="I25" s="185"/>
      <c r="J25" s="183">
        <v>28.8</v>
      </c>
      <c r="K25" s="183"/>
      <c r="L25" s="184">
        <v>37.700000000000003</v>
      </c>
      <c r="M25" s="185"/>
      <c r="N25" s="183">
        <v>15.6</v>
      </c>
      <c r="O25" s="183"/>
      <c r="P25" s="184">
        <v>14.4</v>
      </c>
      <c r="Q25" s="186"/>
    </row>
    <row r="26" spans="2:17" x14ac:dyDescent="0.25">
      <c r="B26" s="327"/>
      <c r="C26" s="330"/>
      <c r="D26" s="180">
        <v>2015</v>
      </c>
      <c r="E26" s="181"/>
      <c r="F26" s="182" t="s">
        <v>0</v>
      </c>
      <c r="G26" s="183"/>
      <c r="H26" s="184" t="s">
        <v>0</v>
      </c>
      <c r="I26" s="185"/>
      <c r="J26" s="183" t="s">
        <v>0</v>
      </c>
      <c r="K26" s="183"/>
      <c r="L26" s="184" t="s">
        <v>0</v>
      </c>
      <c r="M26" s="185"/>
      <c r="N26" s="183">
        <v>16.2</v>
      </c>
      <c r="O26" s="183"/>
      <c r="P26" s="184">
        <v>18</v>
      </c>
      <c r="Q26" s="186"/>
    </row>
    <row r="27" spans="2:17" x14ac:dyDescent="0.25">
      <c r="B27" s="328"/>
      <c r="C27" s="331"/>
      <c r="D27" s="180">
        <v>2019</v>
      </c>
      <c r="E27" s="181"/>
      <c r="F27" s="182" t="s">
        <v>0</v>
      </c>
      <c r="G27" s="183"/>
      <c r="H27" s="184" t="s">
        <v>0</v>
      </c>
      <c r="I27" s="185"/>
      <c r="J27" s="183">
        <v>63.3</v>
      </c>
      <c r="K27" s="183"/>
      <c r="L27" s="184">
        <v>60</v>
      </c>
      <c r="M27" s="185"/>
      <c r="N27" s="183">
        <v>30.2</v>
      </c>
      <c r="O27" s="183"/>
      <c r="P27" s="184">
        <v>22.8</v>
      </c>
      <c r="Q27" s="186"/>
    </row>
    <row r="28" spans="2:17" x14ac:dyDescent="0.25">
      <c r="B28" s="326" t="s">
        <v>117</v>
      </c>
      <c r="C28" s="334"/>
      <c r="D28" s="187">
        <v>2001</v>
      </c>
      <c r="E28" s="188"/>
      <c r="F28" s="189">
        <v>3.9</v>
      </c>
      <c r="G28" s="190"/>
      <c r="H28" s="191">
        <v>1.1000000000000001</v>
      </c>
      <c r="I28" s="192"/>
      <c r="J28" s="190">
        <v>15.8</v>
      </c>
      <c r="K28" s="190"/>
      <c r="L28" s="191">
        <v>20.2</v>
      </c>
      <c r="M28" s="192"/>
      <c r="N28" s="190">
        <v>13.2</v>
      </c>
      <c r="O28" s="190"/>
      <c r="P28" s="191">
        <v>11.2</v>
      </c>
      <c r="Q28" s="193"/>
    </row>
    <row r="29" spans="2:17" x14ac:dyDescent="0.25">
      <c r="B29" s="328"/>
      <c r="C29" s="335"/>
      <c r="D29" s="180">
        <v>2008</v>
      </c>
      <c r="E29" s="181"/>
      <c r="F29" s="182">
        <v>5.7</v>
      </c>
      <c r="G29" s="183"/>
      <c r="H29" s="184">
        <v>1</v>
      </c>
      <c r="I29" s="185"/>
      <c r="J29" s="183">
        <v>31.9</v>
      </c>
      <c r="K29" s="183"/>
      <c r="L29" s="184">
        <v>45.4</v>
      </c>
      <c r="M29" s="185"/>
      <c r="N29" s="183">
        <v>11</v>
      </c>
      <c r="O29" s="183"/>
      <c r="P29" s="184">
        <v>11.3</v>
      </c>
      <c r="Q29" s="186"/>
    </row>
    <row r="30" spans="2:17" x14ac:dyDescent="0.25">
      <c r="B30" s="326" t="s">
        <v>116</v>
      </c>
      <c r="C30" s="329"/>
      <c r="D30" s="187">
        <v>2002</v>
      </c>
      <c r="E30" s="188"/>
      <c r="F30" s="189" t="s">
        <v>0</v>
      </c>
      <c r="G30" s="190"/>
      <c r="H30" s="191" t="s">
        <v>0</v>
      </c>
      <c r="I30" s="192"/>
      <c r="J30" s="190" t="s">
        <v>0</v>
      </c>
      <c r="K30" s="190"/>
      <c r="L30" s="191" t="s">
        <v>0</v>
      </c>
      <c r="M30" s="192"/>
      <c r="N30" s="190">
        <v>3.4</v>
      </c>
      <c r="O30" s="190"/>
      <c r="P30" s="191">
        <v>2.4</v>
      </c>
      <c r="Q30" s="193"/>
    </row>
    <row r="31" spans="2:17" x14ac:dyDescent="0.25">
      <c r="B31" s="327"/>
      <c r="C31" s="330"/>
      <c r="D31" s="180">
        <v>2008</v>
      </c>
      <c r="E31" s="181"/>
      <c r="F31" s="182" t="s">
        <v>0</v>
      </c>
      <c r="G31" s="183"/>
      <c r="H31" s="184" t="s">
        <v>0</v>
      </c>
      <c r="I31" s="185"/>
      <c r="J31" s="183" t="s">
        <v>0</v>
      </c>
      <c r="K31" s="183"/>
      <c r="L31" s="184" t="s">
        <v>0</v>
      </c>
      <c r="M31" s="185"/>
      <c r="N31" s="183">
        <v>6.5</v>
      </c>
      <c r="O31" s="183"/>
      <c r="P31" s="184">
        <v>4.5999999999999996</v>
      </c>
      <c r="Q31" s="186"/>
    </row>
    <row r="32" spans="2:17" x14ac:dyDescent="0.25">
      <c r="B32" s="327"/>
      <c r="C32" s="330"/>
      <c r="D32" s="180">
        <v>2014</v>
      </c>
      <c r="E32" s="181"/>
      <c r="F32" s="182" t="s">
        <v>0</v>
      </c>
      <c r="G32" s="183"/>
      <c r="H32" s="184" t="s">
        <v>0</v>
      </c>
      <c r="I32" s="185"/>
      <c r="J32" s="183" t="s">
        <v>0</v>
      </c>
      <c r="K32" s="183"/>
      <c r="L32" s="184" t="s">
        <v>0</v>
      </c>
      <c r="M32" s="185"/>
      <c r="N32" s="183">
        <v>8</v>
      </c>
      <c r="O32" s="183"/>
      <c r="P32" s="184">
        <v>5.9</v>
      </c>
      <c r="Q32" s="186"/>
    </row>
    <row r="33" spans="2:17" x14ac:dyDescent="0.25">
      <c r="B33" s="328"/>
      <c r="C33" s="331"/>
      <c r="D33" s="180">
        <v>2016</v>
      </c>
      <c r="E33" s="181"/>
      <c r="F33" s="182" t="s">
        <v>0</v>
      </c>
      <c r="G33" s="183"/>
      <c r="H33" s="184" t="s">
        <v>0</v>
      </c>
      <c r="I33" s="185"/>
      <c r="J33" s="183" t="s">
        <v>0</v>
      </c>
      <c r="K33" s="183"/>
      <c r="L33" s="184" t="s">
        <v>0</v>
      </c>
      <c r="M33" s="185"/>
      <c r="N33" s="183">
        <v>7.1</v>
      </c>
      <c r="O33" s="183"/>
      <c r="P33" s="184">
        <v>6.2</v>
      </c>
      <c r="Q33" s="186"/>
    </row>
    <row r="34" spans="2:17" x14ac:dyDescent="0.25">
      <c r="B34" s="326" t="s">
        <v>115</v>
      </c>
      <c r="C34" s="334" t="s">
        <v>8</v>
      </c>
      <c r="D34" s="187">
        <v>2003</v>
      </c>
      <c r="E34" s="188"/>
      <c r="F34" s="189">
        <v>3.1</v>
      </c>
      <c r="G34" s="190"/>
      <c r="H34" s="191">
        <v>1.4</v>
      </c>
      <c r="I34" s="192"/>
      <c r="J34" s="190">
        <v>33.6</v>
      </c>
      <c r="K34" s="190"/>
      <c r="L34" s="191">
        <v>43.2</v>
      </c>
      <c r="M34" s="192"/>
      <c r="N34" s="190">
        <v>20.6</v>
      </c>
      <c r="O34" s="190"/>
      <c r="P34" s="191">
        <v>20.100000000000001</v>
      </c>
      <c r="Q34" s="193"/>
    </row>
    <row r="35" spans="2:17" x14ac:dyDescent="0.25">
      <c r="B35" s="328"/>
      <c r="C35" s="335"/>
      <c r="D35" s="194">
        <v>2014</v>
      </c>
      <c r="E35" s="195"/>
      <c r="F35" s="196">
        <v>3.7</v>
      </c>
      <c r="G35" s="197"/>
      <c r="H35" s="198">
        <v>0.8</v>
      </c>
      <c r="I35" s="199"/>
      <c r="J35" s="197">
        <v>30.5</v>
      </c>
      <c r="K35" s="197"/>
      <c r="L35" s="198">
        <v>45.8</v>
      </c>
      <c r="M35" s="199"/>
      <c r="N35" s="197">
        <v>16.2</v>
      </c>
      <c r="O35" s="197"/>
      <c r="P35" s="198">
        <v>20.100000000000001</v>
      </c>
      <c r="Q35" s="200"/>
    </row>
    <row r="36" spans="2:17" x14ac:dyDescent="0.25">
      <c r="B36" s="326" t="s">
        <v>114</v>
      </c>
      <c r="C36" s="329"/>
      <c r="D36" s="187">
        <v>2003</v>
      </c>
      <c r="E36" s="188"/>
      <c r="F36" s="189">
        <v>6.9</v>
      </c>
      <c r="G36" s="190"/>
      <c r="H36" s="191">
        <v>1.7</v>
      </c>
      <c r="I36" s="192"/>
      <c r="J36" s="190">
        <v>26.9</v>
      </c>
      <c r="K36" s="190"/>
      <c r="L36" s="191">
        <v>41</v>
      </c>
      <c r="M36" s="192"/>
      <c r="N36" s="190">
        <v>11.8</v>
      </c>
      <c r="O36" s="190"/>
      <c r="P36" s="191">
        <v>12.9</v>
      </c>
      <c r="Q36" s="193"/>
    </row>
    <row r="37" spans="2:17" x14ac:dyDescent="0.25">
      <c r="B37" s="327"/>
      <c r="C37" s="330"/>
      <c r="D37" s="180">
        <v>2008</v>
      </c>
      <c r="E37" s="181"/>
      <c r="F37" s="182">
        <v>5.8</v>
      </c>
      <c r="G37" s="183"/>
      <c r="H37" s="184">
        <v>0.9</v>
      </c>
      <c r="I37" s="185"/>
      <c r="J37" s="183">
        <v>26</v>
      </c>
      <c r="K37" s="183"/>
      <c r="L37" s="184">
        <v>43</v>
      </c>
      <c r="M37" s="185"/>
      <c r="N37" s="183">
        <v>13.8</v>
      </c>
      <c r="O37" s="183"/>
      <c r="P37" s="184">
        <v>16</v>
      </c>
      <c r="Q37" s="186"/>
    </row>
    <row r="38" spans="2:17" x14ac:dyDescent="0.25">
      <c r="B38" s="327"/>
      <c r="C38" s="330"/>
      <c r="D38" s="180">
        <v>2014</v>
      </c>
      <c r="E38" s="181"/>
      <c r="F38" s="182">
        <v>7.3</v>
      </c>
      <c r="G38" s="183"/>
      <c r="H38" s="184">
        <v>1</v>
      </c>
      <c r="I38" s="185"/>
      <c r="J38" s="183">
        <v>24.4</v>
      </c>
      <c r="K38" s="183"/>
      <c r="L38" s="184">
        <v>41.6</v>
      </c>
      <c r="M38" s="185"/>
      <c r="N38" s="183">
        <v>12.4</v>
      </c>
      <c r="O38" s="183"/>
      <c r="P38" s="184">
        <v>15.5</v>
      </c>
      <c r="Q38" s="186"/>
    </row>
    <row r="39" spans="2:17" x14ac:dyDescent="0.25">
      <c r="B39" s="328"/>
      <c r="C39" s="331"/>
      <c r="D39" s="180">
        <v>2019</v>
      </c>
      <c r="E39" s="181"/>
      <c r="F39" s="182">
        <v>6.3</v>
      </c>
      <c r="G39" s="183"/>
      <c r="H39" s="184">
        <v>1.2</v>
      </c>
      <c r="I39" s="185"/>
      <c r="J39" s="183">
        <v>26.3</v>
      </c>
      <c r="K39" s="183"/>
      <c r="L39" s="184">
        <v>41.9</v>
      </c>
      <c r="M39" s="185"/>
      <c r="N39" s="183">
        <v>13.5</v>
      </c>
      <c r="O39" s="183"/>
      <c r="P39" s="184">
        <v>15.8</v>
      </c>
      <c r="Q39" s="186"/>
    </row>
    <row r="40" spans="2:17" x14ac:dyDescent="0.25">
      <c r="B40" s="326" t="s">
        <v>268</v>
      </c>
      <c r="C40" s="334"/>
      <c r="D40" s="187">
        <v>2000</v>
      </c>
      <c r="E40" s="188"/>
      <c r="F40" s="189">
        <v>4.7</v>
      </c>
      <c r="G40" s="190"/>
      <c r="H40" s="191">
        <v>1.1000000000000001</v>
      </c>
      <c r="I40" s="192"/>
      <c r="J40" s="190">
        <v>30.3</v>
      </c>
      <c r="K40" s="190"/>
      <c r="L40" s="191">
        <v>41.9</v>
      </c>
      <c r="M40" s="192"/>
      <c r="N40" s="190">
        <v>13.5</v>
      </c>
      <c r="O40" s="190"/>
      <c r="P40" s="191">
        <v>15</v>
      </c>
      <c r="Q40" s="193"/>
    </row>
    <row r="41" spans="2:17" x14ac:dyDescent="0.25">
      <c r="B41" s="327"/>
      <c r="C41" s="336"/>
      <c r="D41" s="180">
        <v>2008</v>
      </c>
      <c r="E41" s="181"/>
      <c r="F41" s="182">
        <v>5.5</v>
      </c>
      <c r="G41" s="183"/>
      <c r="H41" s="184">
        <v>0.7</v>
      </c>
      <c r="I41" s="185"/>
      <c r="J41" s="183">
        <v>28.7</v>
      </c>
      <c r="K41" s="183"/>
      <c r="L41" s="184">
        <v>45.2</v>
      </c>
      <c r="M41" s="185"/>
      <c r="N41" s="183">
        <v>17.100000000000001</v>
      </c>
      <c r="O41" s="183"/>
      <c r="P41" s="184">
        <v>17.100000000000001</v>
      </c>
      <c r="Q41" s="186"/>
    </row>
    <row r="42" spans="2:17" x14ac:dyDescent="0.25">
      <c r="B42" s="328"/>
      <c r="C42" s="335"/>
      <c r="D42" s="180">
        <v>2014</v>
      </c>
      <c r="E42" s="181"/>
      <c r="F42" s="182">
        <v>1.8</v>
      </c>
      <c r="G42" s="183"/>
      <c r="H42" s="184">
        <v>0.8</v>
      </c>
      <c r="I42" s="185"/>
      <c r="J42" s="183">
        <v>30</v>
      </c>
      <c r="K42" s="183"/>
      <c r="L42" s="184">
        <v>43.9</v>
      </c>
      <c r="M42" s="185"/>
      <c r="N42" s="183">
        <v>18.2</v>
      </c>
      <c r="O42" s="183"/>
      <c r="P42" s="184">
        <v>19.3</v>
      </c>
      <c r="Q42" s="186"/>
    </row>
    <row r="43" spans="2:17" x14ac:dyDescent="0.25">
      <c r="B43" s="326" t="s">
        <v>113</v>
      </c>
      <c r="C43" s="329" t="s">
        <v>10</v>
      </c>
      <c r="D43" s="187">
        <v>2000</v>
      </c>
      <c r="E43" s="188"/>
      <c r="F43" s="189">
        <v>4.7</v>
      </c>
      <c r="G43" s="190"/>
      <c r="H43" s="191">
        <v>1</v>
      </c>
      <c r="I43" s="192"/>
      <c r="J43" s="190">
        <v>24.8</v>
      </c>
      <c r="K43" s="190"/>
      <c r="L43" s="191">
        <v>29.8</v>
      </c>
      <c r="M43" s="192"/>
      <c r="N43" s="190">
        <v>9.1</v>
      </c>
      <c r="O43" s="190"/>
      <c r="P43" s="191">
        <v>9.8000000000000007</v>
      </c>
      <c r="Q43" s="193"/>
    </row>
    <row r="44" spans="2:17" x14ac:dyDescent="0.25">
      <c r="B44" s="327"/>
      <c r="C44" s="330"/>
      <c r="D44" s="180">
        <v>2010</v>
      </c>
      <c r="E44" s="181"/>
      <c r="F44" s="182">
        <v>3.8</v>
      </c>
      <c r="G44" s="183"/>
      <c r="H44" s="184">
        <v>1.4</v>
      </c>
      <c r="I44" s="185"/>
      <c r="J44" s="183">
        <v>26.1</v>
      </c>
      <c r="K44" s="183"/>
      <c r="L44" s="184">
        <v>40.4</v>
      </c>
      <c r="M44" s="185"/>
      <c r="N44" s="183">
        <v>13.2</v>
      </c>
      <c r="O44" s="183"/>
      <c r="P44" s="184">
        <v>13.9</v>
      </c>
      <c r="Q44" s="186"/>
    </row>
    <row r="45" spans="2:17" x14ac:dyDescent="0.25">
      <c r="B45" s="327"/>
      <c r="C45" s="330"/>
      <c r="D45" s="180">
        <v>2013</v>
      </c>
      <c r="E45" s="181"/>
      <c r="F45" s="182">
        <v>4</v>
      </c>
      <c r="G45" s="183"/>
      <c r="H45" s="184">
        <v>1.3</v>
      </c>
      <c r="I45" s="185"/>
      <c r="J45" s="183">
        <v>26.7</v>
      </c>
      <c r="K45" s="183"/>
      <c r="L45" s="184">
        <v>40</v>
      </c>
      <c r="M45" s="185"/>
      <c r="N45" s="183">
        <v>14</v>
      </c>
      <c r="O45" s="183"/>
      <c r="P45" s="184">
        <v>14.3</v>
      </c>
      <c r="Q45" s="186"/>
    </row>
    <row r="46" spans="2:17" x14ac:dyDescent="0.25">
      <c r="B46" s="328"/>
      <c r="C46" s="331"/>
      <c r="D46" s="180">
        <v>2017</v>
      </c>
      <c r="E46" s="181"/>
      <c r="F46" s="182">
        <v>3.5</v>
      </c>
      <c r="G46" s="183"/>
      <c r="H46" s="184">
        <v>1.3</v>
      </c>
      <c r="I46" s="185"/>
      <c r="J46" s="183">
        <v>27.8</v>
      </c>
      <c r="K46" s="183"/>
      <c r="L46" s="184">
        <v>40.6</v>
      </c>
      <c r="M46" s="185"/>
      <c r="N46" s="183">
        <v>16.600000000000001</v>
      </c>
      <c r="O46" s="183"/>
      <c r="P46" s="184">
        <v>17.100000000000001</v>
      </c>
      <c r="Q46" s="186"/>
    </row>
    <row r="47" spans="2:17" x14ac:dyDescent="0.25">
      <c r="B47" s="326" t="s">
        <v>112</v>
      </c>
      <c r="C47" s="329" t="s">
        <v>7</v>
      </c>
      <c r="D47" s="187">
        <v>2000</v>
      </c>
      <c r="E47" s="188"/>
      <c r="F47" s="189">
        <v>4.8</v>
      </c>
      <c r="G47" s="190"/>
      <c r="H47" s="191">
        <v>1.5</v>
      </c>
      <c r="I47" s="192"/>
      <c r="J47" s="190">
        <v>25.5</v>
      </c>
      <c r="K47" s="190"/>
      <c r="L47" s="191">
        <v>31</v>
      </c>
      <c r="M47" s="192"/>
      <c r="N47" s="190">
        <v>15.4</v>
      </c>
      <c r="O47" s="190"/>
      <c r="P47" s="191">
        <v>12.3</v>
      </c>
      <c r="Q47" s="193"/>
    </row>
    <row r="48" spans="2:17" x14ac:dyDescent="0.25">
      <c r="B48" s="327"/>
      <c r="C48" s="330"/>
      <c r="D48" s="180">
        <v>2010</v>
      </c>
      <c r="E48" s="181"/>
      <c r="F48" s="182">
        <v>4.7</v>
      </c>
      <c r="G48" s="183"/>
      <c r="H48" s="184">
        <v>1.3</v>
      </c>
      <c r="I48" s="185"/>
      <c r="J48" s="183">
        <v>28.4</v>
      </c>
      <c r="K48" s="183"/>
      <c r="L48" s="184">
        <v>36.6</v>
      </c>
      <c r="M48" s="185"/>
      <c r="N48" s="183">
        <v>16.8</v>
      </c>
      <c r="O48" s="183"/>
      <c r="P48" s="184">
        <v>17</v>
      </c>
      <c r="Q48" s="186"/>
    </row>
    <row r="49" spans="2:17" x14ac:dyDescent="0.25">
      <c r="B49" s="327"/>
      <c r="C49" s="330"/>
      <c r="D49" s="180">
        <v>2014</v>
      </c>
      <c r="E49" s="181"/>
      <c r="F49" s="182">
        <v>3.3</v>
      </c>
      <c r="G49" s="183"/>
      <c r="H49" s="184">
        <v>1</v>
      </c>
      <c r="I49" s="185"/>
      <c r="J49" s="183">
        <v>28.2</v>
      </c>
      <c r="K49" s="183"/>
      <c r="L49" s="184">
        <v>39</v>
      </c>
      <c r="M49" s="185"/>
      <c r="N49" s="183">
        <v>19.899999999999999</v>
      </c>
      <c r="O49" s="183"/>
      <c r="P49" s="184">
        <v>18.899999999999999</v>
      </c>
      <c r="Q49" s="186"/>
    </row>
    <row r="50" spans="2:17" x14ac:dyDescent="0.25">
      <c r="B50" s="328"/>
      <c r="C50" s="331"/>
      <c r="D50" s="180">
        <v>2018</v>
      </c>
      <c r="E50" s="181"/>
      <c r="F50" s="182">
        <v>3.7</v>
      </c>
      <c r="G50" s="183"/>
      <c r="H50" s="184">
        <v>1.1000000000000001</v>
      </c>
      <c r="I50" s="185"/>
      <c r="J50" s="183">
        <v>26</v>
      </c>
      <c r="K50" s="183"/>
      <c r="L50" s="184">
        <v>39.799999999999997</v>
      </c>
      <c r="M50" s="185"/>
      <c r="N50" s="183">
        <v>17.7</v>
      </c>
      <c r="O50" s="183"/>
      <c r="P50" s="184">
        <v>21.2</v>
      </c>
      <c r="Q50" s="186"/>
    </row>
    <row r="51" spans="2:17" x14ac:dyDescent="0.25">
      <c r="B51" s="326" t="s">
        <v>111</v>
      </c>
      <c r="C51" s="329" t="s">
        <v>9</v>
      </c>
      <c r="D51" s="187">
        <v>2000</v>
      </c>
      <c r="E51" s="188"/>
      <c r="F51" s="189">
        <v>3.8</v>
      </c>
      <c r="G51" s="190"/>
      <c r="H51" s="191">
        <v>1.4</v>
      </c>
      <c r="I51" s="192"/>
      <c r="J51" s="190">
        <v>25.6</v>
      </c>
      <c r="K51" s="190"/>
      <c r="L51" s="191">
        <v>39.9</v>
      </c>
      <c r="M51" s="192"/>
      <c r="N51" s="190">
        <v>11.1</v>
      </c>
      <c r="O51" s="190"/>
      <c r="P51" s="191">
        <v>11.5</v>
      </c>
      <c r="Q51" s="193"/>
    </row>
    <row r="52" spans="2:17" x14ac:dyDescent="0.25">
      <c r="B52" s="327"/>
      <c r="C52" s="330"/>
      <c r="D52" s="180">
        <v>2010</v>
      </c>
      <c r="E52" s="181"/>
      <c r="F52" s="182">
        <v>2.9</v>
      </c>
      <c r="G52" s="183"/>
      <c r="H52" s="184">
        <v>1.7</v>
      </c>
      <c r="I52" s="185"/>
      <c r="J52" s="183">
        <v>27.5</v>
      </c>
      <c r="K52" s="183"/>
      <c r="L52" s="184">
        <v>42</v>
      </c>
      <c r="M52" s="185"/>
      <c r="N52" s="183">
        <v>15.5</v>
      </c>
      <c r="O52" s="183"/>
      <c r="P52" s="184">
        <v>15.7</v>
      </c>
      <c r="Q52" s="186"/>
    </row>
    <row r="53" spans="2:17" x14ac:dyDescent="0.25">
      <c r="B53" s="327"/>
      <c r="C53" s="330"/>
      <c r="D53" s="180">
        <v>2013</v>
      </c>
      <c r="E53" s="181"/>
      <c r="F53" s="182">
        <v>2.1</v>
      </c>
      <c r="G53" s="183"/>
      <c r="H53" s="184">
        <v>1.4</v>
      </c>
      <c r="I53" s="185"/>
      <c r="J53" s="183">
        <v>29.1</v>
      </c>
      <c r="K53" s="183"/>
      <c r="L53" s="184">
        <v>41.1</v>
      </c>
      <c r="M53" s="185"/>
      <c r="N53" s="183">
        <v>14.5</v>
      </c>
      <c r="O53" s="183"/>
      <c r="P53" s="184">
        <v>17.399999999999999</v>
      </c>
      <c r="Q53" s="186"/>
    </row>
    <row r="54" spans="2:17" x14ac:dyDescent="0.25">
      <c r="B54" s="328"/>
      <c r="C54" s="331"/>
      <c r="D54" s="180">
        <v>2019</v>
      </c>
      <c r="E54" s="181"/>
      <c r="F54" s="182">
        <v>1.4</v>
      </c>
      <c r="G54" s="183"/>
      <c r="H54" s="184">
        <v>0.7</v>
      </c>
      <c r="I54" s="185"/>
      <c r="J54" s="183">
        <v>34.299999999999997</v>
      </c>
      <c r="K54" s="183"/>
      <c r="L54" s="184">
        <v>43</v>
      </c>
      <c r="M54" s="185"/>
      <c r="N54" s="183">
        <v>21.8</v>
      </c>
      <c r="O54" s="183"/>
      <c r="P54" s="184">
        <v>20.6</v>
      </c>
      <c r="Q54" s="186"/>
    </row>
    <row r="55" spans="2:17" x14ac:dyDescent="0.25">
      <c r="B55" s="326" t="s">
        <v>110</v>
      </c>
      <c r="C55" s="334"/>
      <c r="D55" s="187">
        <v>2000</v>
      </c>
      <c r="E55" s="188"/>
      <c r="F55" s="189">
        <v>1</v>
      </c>
      <c r="G55" s="190"/>
      <c r="H55" s="191">
        <v>0.4</v>
      </c>
      <c r="I55" s="192"/>
      <c r="J55" s="190">
        <v>21.7</v>
      </c>
      <c r="K55" s="190"/>
      <c r="L55" s="191">
        <v>36.799999999999997</v>
      </c>
      <c r="M55" s="192"/>
      <c r="N55" s="190">
        <v>9.6999999999999993</v>
      </c>
      <c r="O55" s="190"/>
      <c r="P55" s="191">
        <v>9.8000000000000007</v>
      </c>
      <c r="Q55" s="193"/>
    </row>
    <row r="56" spans="2:17" x14ac:dyDescent="0.25">
      <c r="B56" s="327"/>
      <c r="C56" s="336"/>
      <c r="D56" s="180">
        <v>2008</v>
      </c>
      <c r="E56" s="181"/>
      <c r="F56" s="182">
        <v>5.6</v>
      </c>
      <c r="G56" s="183"/>
      <c r="H56" s="184">
        <v>1.7</v>
      </c>
      <c r="I56" s="185"/>
      <c r="J56" s="183">
        <v>23.5</v>
      </c>
      <c r="K56" s="183"/>
      <c r="L56" s="184">
        <v>37.6</v>
      </c>
      <c r="M56" s="185"/>
      <c r="N56" s="183">
        <v>12.4</v>
      </c>
      <c r="O56" s="183"/>
      <c r="P56" s="184">
        <v>10.9</v>
      </c>
      <c r="Q56" s="186"/>
    </row>
    <row r="57" spans="2:17" x14ac:dyDescent="0.25">
      <c r="B57" s="328"/>
      <c r="C57" s="335"/>
      <c r="D57" s="180">
        <v>2014</v>
      </c>
      <c r="E57" s="181"/>
      <c r="F57" s="182">
        <v>4.5999999999999996</v>
      </c>
      <c r="G57" s="183"/>
      <c r="H57" s="184">
        <v>1.7</v>
      </c>
      <c r="I57" s="185"/>
      <c r="J57" s="183">
        <v>24.9</v>
      </c>
      <c r="K57" s="183"/>
      <c r="L57" s="184">
        <v>36.9</v>
      </c>
      <c r="M57" s="185"/>
      <c r="N57" s="183">
        <v>14.7</v>
      </c>
      <c r="O57" s="183"/>
      <c r="P57" s="184">
        <v>14.5</v>
      </c>
      <c r="Q57" s="186"/>
    </row>
    <row r="58" spans="2:17" x14ac:dyDescent="0.25">
      <c r="B58" s="326" t="s">
        <v>109</v>
      </c>
      <c r="C58" s="329"/>
      <c r="D58" s="187">
        <v>2009</v>
      </c>
      <c r="E58" s="188"/>
      <c r="F58" s="189">
        <v>3.2</v>
      </c>
      <c r="G58" s="190"/>
      <c r="H58" s="191">
        <v>0.4</v>
      </c>
      <c r="I58" s="192"/>
      <c r="J58" s="190">
        <v>31.7</v>
      </c>
      <c r="K58" s="190"/>
      <c r="L58" s="191">
        <v>45.6</v>
      </c>
      <c r="M58" s="192"/>
      <c r="N58" s="190">
        <v>17.3</v>
      </c>
      <c r="O58" s="190"/>
      <c r="P58" s="191">
        <v>17.3</v>
      </c>
      <c r="Q58" s="193"/>
    </row>
    <row r="59" spans="2:17" x14ac:dyDescent="0.25">
      <c r="B59" s="327"/>
      <c r="C59" s="330"/>
      <c r="D59" s="180">
        <v>2014</v>
      </c>
      <c r="E59" s="181"/>
      <c r="F59" s="182">
        <v>3.4</v>
      </c>
      <c r="G59" s="183"/>
      <c r="H59" s="184">
        <v>0.9</v>
      </c>
      <c r="I59" s="185"/>
      <c r="J59" s="183">
        <v>31.7</v>
      </c>
      <c r="K59" s="183"/>
      <c r="L59" s="184">
        <v>47.6</v>
      </c>
      <c r="M59" s="185"/>
      <c r="N59" s="183">
        <v>16.100000000000001</v>
      </c>
      <c r="O59" s="183"/>
      <c r="P59" s="184">
        <v>18.100000000000001</v>
      </c>
      <c r="Q59" s="186"/>
    </row>
    <row r="60" spans="2:17" x14ac:dyDescent="0.25">
      <c r="B60" s="328"/>
      <c r="C60" s="331"/>
      <c r="D60" s="194">
        <v>2017</v>
      </c>
      <c r="E60" s="195"/>
      <c r="F60" s="196">
        <v>2</v>
      </c>
      <c r="G60" s="197"/>
      <c r="H60" s="198">
        <v>0.5</v>
      </c>
      <c r="I60" s="199"/>
      <c r="J60" s="197">
        <v>35.9</v>
      </c>
      <c r="K60" s="197"/>
      <c r="L60" s="198">
        <v>51.6</v>
      </c>
      <c r="M60" s="199"/>
      <c r="N60" s="197">
        <v>10.7</v>
      </c>
      <c r="O60" s="197"/>
      <c r="P60" s="198">
        <v>12.5</v>
      </c>
      <c r="Q60" s="200"/>
    </row>
    <row r="61" spans="2:17" x14ac:dyDescent="0.25">
      <c r="B61" s="326" t="s">
        <v>108</v>
      </c>
      <c r="C61" s="329" t="s">
        <v>10</v>
      </c>
      <c r="D61" s="187">
        <v>2001</v>
      </c>
      <c r="E61" s="188"/>
      <c r="F61" s="189">
        <v>4.4000000000000004</v>
      </c>
      <c r="G61" s="190"/>
      <c r="H61" s="191">
        <v>1.3</v>
      </c>
      <c r="I61" s="192"/>
      <c r="J61" s="190">
        <v>27.8</v>
      </c>
      <c r="K61" s="190"/>
      <c r="L61" s="191">
        <v>43.6</v>
      </c>
      <c r="M61" s="192"/>
      <c r="N61" s="190">
        <v>13.5</v>
      </c>
      <c r="O61" s="190"/>
      <c r="P61" s="191">
        <v>11.8</v>
      </c>
      <c r="Q61" s="193"/>
    </row>
    <row r="62" spans="2:17" x14ac:dyDescent="0.25">
      <c r="B62" s="327"/>
      <c r="C62" s="330"/>
      <c r="D62" s="180">
        <v>2009</v>
      </c>
      <c r="E62" s="181"/>
      <c r="F62" s="182">
        <v>3.7</v>
      </c>
      <c r="G62" s="183"/>
      <c r="H62" s="184">
        <v>0.8</v>
      </c>
      <c r="I62" s="185"/>
      <c r="J62" s="183">
        <v>29.4</v>
      </c>
      <c r="K62" s="183"/>
      <c r="L62" s="184">
        <v>44.9</v>
      </c>
      <c r="M62" s="185"/>
      <c r="N62" s="183">
        <v>14.4</v>
      </c>
      <c r="O62" s="183"/>
      <c r="P62" s="184">
        <v>16.899999999999999</v>
      </c>
      <c r="Q62" s="186"/>
    </row>
    <row r="63" spans="2:17" x14ac:dyDescent="0.25">
      <c r="B63" s="327"/>
      <c r="C63" s="330"/>
      <c r="D63" s="180">
        <v>2014</v>
      </c>
      <c r="E63" s="181"/>
      <c r="F63" s="182">
        <v>3.8</v>
      </c>
      <c r="G63" s="183"/>
      <c r="H63" s="184">
        <v>1</v>
      </c>
      <c r="I63" s="185"/>
      <c r="J63" s="183">
        <v>27.6</v>
      </c>
      <c r="K63" s="183"/>
      <c r="L63" s="184">
        <v>42.7</v>
      </c>
      <c r="M63" s="185"/>
      <c r="N63" s="183">
        <v>16.2</v>
      </c>
      <c r="O63" s="183"/>
      <c r="P63" s="184">
        <v>16.600000000000001</v>
      </c>
      <c r="Q63" s="186"/>
    </row>
    <row r="64" spans="2:17" x14ac:dyDescent="0.25">
      <c r="B64" s="328"/>
      <c r="C64" s="331"/>
      <c r="D64" s="180">
        <v>2017</v>
      </c>
      <c r="E64" s="181"/>
      <c r="F64" s="182">
        <v>3.8</v>
      </c>
      <c r="G64" s="183"/>
      <c r="H64" s="184">
        <v>1.2</v>
      </c>
      <c r="I64" s="185"/>
      <c r="J64" s="183">
        <v>29.4</v>
      </c>
      <c r="K64" s="183"/>
      <c r="L64" s="184">
        <v>43.1</v>
      </c>
      <c r="M64" s="185"/>
      <c r="N64" s="183">
        <v>16.2</v>
      </c>
      <c r="O64" s="183"/>
      <c r="P64" s="184">
        <v>17.5</v>
      </c>
      <c r="Q64" s="186"/>
    </row>
    <row r="65" spans="2:17" x14ac:dyDescent="0.25">
      <c r="B65" s="326" t="s">
        <v>107</v>
      </c>
      <c r="C65" s="329" t="s">
        <v>4</v>
      </c>
      <c r="D65" s="187">
        <v>2000</v>
      </c>
      <c r="E65" s="188"/>
      <c r="F65" s="189">
        <v>2.5</v>
      </c>
      <c r="G65" s="190"/>
      <c r="H65" s="191">
        <v>0.8</v>
      </c>
      <c r="I65" s="192"/>
      <c r="J65" s="190">
        <v>40.4</v>
      </c>
      <c r="K65" s="190"/>
      <c r="L65" s="191">
        <v>47.9</v>
      </c>
      <c r="M65" s="192"/>
      <c r="N65" s="190">
        <v>10.199999999999999</v>
      </c>
      <c r="O65" s="190"/>
      <c r="P65" s="191">
        <v>8.6</v>
      </c>
      <c r="Q65" s="193"/>
    </row>
    <row r="66" spans="2:17" x14ac:dyDescent="0.25">
      <c r="B66" s="327"/>
      <c r="C66" s="330"/>
      <c r="D66" s="180">
        <v>2010</v>
      </c>
      <c r="E66" s="181"/>
      <c r="F66" s="182">
        <v>2</v>
      </c>
      <c r="G66" s="183"/>
      <c r="H66" s="184">
        <v>1.2</v>
      </c>
      <c r="I66" s="185"/>
      <c r="J66" s="183">
        <v>42.9</v>
      </c>
      <c r="K66" s="183"/>
      <c r="L66" s="184">
        <v>53.6</v>
      </c>
      <c r="M66" s="185"/>
      <c r="N66" s="183">
        <v>12.6</v>
      </c>
      <c r="O66" s="183"/>
      <c r="P66" s="184">
        <v>10.199999999999999</v>
      </c>
      <c r="Q66" s="186"/>
    </row>
    <row r="67" spans="2:17" x14ac:dyDescent="0.25">
      <c r="B67" s="327"/>
      <c r="C67" s="330"/>
      <c r="D67" s="180">
        <v>2015</v>
      </c>
      <c r="E67" s="181"/>
      <c r="F67" s="182">
        <v>2.5</v>
      </c>
      <c r="G67" s="183"/>
      <c r="H67" s="184">
        <v>0.6</v>
      </c>
      <c r="I67" s="185"/>
      <c r="J67" s="183">
        <v>46.3</v>
      </c>
      <c r="K67" s="183"/>
      <c r="L67" s="184">
        <v>54.4</v>
      </c>
      <c r="M67" s="185"/>
      <c r="N67" s="183">
        <v>15.1</v>
      </c>
      <c r="O67" s="183"/>
      <c r="P67" s="184">
        <v>12.2</v>
      </c>
      <c r="Q67" s="186"/>
    </row>
    <row r="68" spans="2:17" x14ac:dyDescent="0.25">
      <c r="B68" s="328"/>
      <c r="C68" s="331"/>
      <c r="D68" s="180">
        <v>2017</v>
      </c>
      <c r="E68" s="181"/>
      <c r="F68" s="182">
        <v>2</v>
      </c>
      <c r="G68" s="183"/>
      <c r="H68" s="184">
        <v>1</v>
      </c>
      <c r="I68" s="185"/>
      <c r="J68" s="183">
        <v>46.6</v>
      </c>
      <c r="K68" s="183"/>
      <c r="L68" s="184">
        <v>53.3</v>
      </c>
      <c r="M68" s="185"/>
      <c r="N68" s="183">
        <v>15.6</v>
      </c>
      <c r="O68" s="183"/>
      <c r="P68" s="184">
        <v>12.8</v>
      </c>
      <c r="Q68" s="186"/>
    </row>
    <row r="69" spans="2:17" x14ac:dyDescent="0.25">
      <c r="B69" s="326" t="s">
        <v>106</v>
      </c>
      <c r="C69" s="329"/>
      <c r="D69" s="187">
        <v>2006</v>
      </c>
      <c r="E69" s="188"/>
      <c r="F69" s="189" t="s">
        <v>0</v>
      </c>
      <c r="G69" s="190"/>
      <c r="H69" s="191" t="s">
        <v>0</v>
      </c>
      <c r="I69" s="192"/>
      <c r="J69" s="190" t="s">
        <v>0</v>
      </c>
      <c r="K69" s="190"/>
      <c r="L69" s="191" t="s">
        <v>0</v>
      </c>
      <c r="M69" s="192"/>
      <c r="N69" s="190">
        <v>2.8</v>
      </c>
      <c r="O69" s="190"/>
      <c r="P69" s="191">
        <v>1.3</v>
      </c>
      <c r="Q69" s="193"/>
    </row>
    <row r="70" spans="2:17" x14ac:dyDescent="0.25">
      <c r="B70" s="327"/>
      <c r="C70" s="330"/>
      <c r="D70" s="180">
        <v>2014</v>
      </c>
      <c r="E70" s="181"/>
      <c r="F70" s="182" t="s">
        <v>0</v>
      </c>
      <c r="G70" s="183"/>
      <c r="H70" s="184" t="s">
        <v>0</v>
      </c>
      <c r="I70" s="185"/>
      <c r="J70" s="183" t="s">
        <v>0</v>
      </c>
      <c r="K70" s="183"/>
      <c r="L70" s="184" t="s">
        <v>0</v>
      </c>
      <c r="M70" s="185"/>
      <c r="N70" s="183">
        <v>6.7</v>
      </c>
      <c r="O70" s="183"/>
      <c r="P70" s="184">
        <v>3.2</v>
      </c>
      <c r="Q70" s="186"/>
    </row>
    <row r="71" spans="2:17" x14ac:dyDescent="0.25">
      <c r="B71" s="328"/>
      <c r="C71" s="331"/>
      <c r="D71" s="180">
        <v>2016</v>
      </c>
      <c r="E71" s="181"/>
      <c r="F71" s="182" t="s">
        <v>0</v>
      </c>
      <c r="G71" s="183"/>
      <c r="H71" s="184" t="s">
        <v>0</v>
      </c>
      <c r="I71" s="185"/>
      <c r="J71" s="183" t="s">
        <v>0</v>
      </c>
      <c r="K71" s="183"/>
      <c r="L71" s="184" t="s">
        <v>0</v>
      </c>
      <c r="M71" s="185"/>
      <c r="N71" s="183">
        <v>4.9000000000000004</v>
      </c>
      <c r="O71" s="183"/>
      <c r="P71" s="184">
        <v>2.7</v>
      </c>
      <c r="Q71" s="186"/>
    </row>
    <row r="72" spans="2:17" x14ac:dyDescent="0.25">
      <c r="B72" s="326" t="s">
        <v>104</v>
      </c>
      <c r="C72" s="329"/>
      <c r="D72" s="187">
        <v>2001</v>
      </c>
      <c r="E72" s="188"/>
      <c r="F72" s="189" t="s">
        <v>0</v>
      </c>
      <c r="G72" s="190"/>
      <c r="H72" s="191" t="s">
        <v>0</v>
      </c>
      <c r="I72" s="192"/>
      <c r="J72" s="190" t="s">
        <v>0</v>
      </c>
      <c r="K72" s="190"/>
      <c r="L72" s="191" t="s">
        <v>0</v>
      </c>
      <c r="M72" s="192"/>
      <c r="N72" s="190">
        <v>3.6</v>
      </c>
      <c r="O72" s="190"/>
      <c r="P72" s="191">
        <v>1.1000000000000001</v>
      </c>
      <c r="Q72" s="193"/>
    </row>
    <row r="73" spans="2:17" x14ac:dyDescent="0.25">
      <c r="B73" s="327"/>
      <c r="C73" s="330"/>
      <c r="D73" s="180">
        <v>2008</v>
      </c>
      <c r="E73" s="181"/>
      <c r="F73" s="182" t="s">
        <v>0</v>
      </c>
      <c r="G73" s="183"/>
      <c r="H73" s="184" t="s">
        <v>0</v>
      </c>
      <c r="I73" s="185"/>
      <c r="J73" s="183" t="s">
        <v>0</v>
      </c>
      <c r="K73" s="183"/>
      <c r="L73" s="184" t="s">
        <v>0</v>
      </c>
      <c r="M73" s="185"/>
      <c r="N73" s="183">
        <v>6.9</v>
      </c>
      <c r="O73" s="183"/>
      <c r="P73" s="184">
        <v>2.5</v>
      </c>
      <c r="Q73" s="186"/>
    </row>
    <row r="74" spans="2:17" x14ac:dyDescent="0.25">
      <c r="B74" s="327"/>
      <c r="C74" s="330"/>
      <c r="D74" s="180">
        <v>2014</v>
      </c>
      <c r="E74" s="181"/>
      <c r="F74" s="182" t="s">
        <v>0</v>
      </c>
      <c r="G74" s="183"/>
      <c r="H74" s="184" t="s">
        <v>0</v>
      </c>
      <c r="I74" s="185"/>
      <c r="J74" s="183" t="s">
        <v>0</v>
      </c>
      <c r="K74" s="183"/>
      <c r="L74" s="184" t="s">
        <v>0</v>
      </c>
      <c r="M74" s="185"/>
      <c r="N74" s="183">
        <v>7.9</v>
      </c>
      <c r="O74" s="183"/>
      <c r="P74" s="184">
        <v>3.5</v>
      </c>
      <c r="Q74" s="186"/>
    </row>
    <row r="75" spans="2:17" x14ac:dyDescent="0.25">
      <c r="B75" s="328"/>
      <c r="C75" s="331"/>
      <c r="D75" s="180">
        <v>2016</v>
      </c>
      <c r="E75" s="181"/>
      <c r="F75" s="182" t="s">
        <v>0</v>
      </c>
      <c r="G75" s="183"/>
      <c r="H75" s="184" t="s">
        <v>0</v>
      </c>
      <c r="I75" s="185"/>
      <c r="J75" s="183" t="s">
        <v>0</v>
      </c>
      <c r="K75" s="183"/>
      <c r="L75" s="184" t="s">
        <v>0</v>
      </c>
      <c r="M75" s="185"/>
      <c r="N75" s="183">
        <v>9</v>
      </c>
      <c r="O75" s="183"/>
      <c r="P75" s="184">
        <v>4.9000000000000004</v>
      </c>
      <c r="Q75" s="186"/>
    </row>
    <row r="76" spans="2:17" x14ac:dyDescent="0.25">
      <c r="B76" s="201" t="s">
        <v>103</v>
      </c>
      <c r="C76" s="202"/>
      <c r="D76" s="187" t="s">
        <v>0</v>
      </c>
      <c r="E76" s="188"/>
      <c r="F76" s="189" t="s">
        <v>0</v>
      </c>
      <c r="G76" s="190"/>
      <c r="H76" s="191" t="s">
        <v>0</v>
      </c>
      <c r="I76" s="192"/>
      <c r="J76" s="190" t="s">
        <v>0</v>
      </c>
      <c r="K76" s="190"/>
      <c r="L76" s="191" t="s">
        <v>0</v>
      </c>
      <c r="M76" s="192"/>
      <c r="N76" s="190" t="s">
        <v>0</v>
      </c>
      <c r="O76" s="190"/>
      <c r="P76" s="191" t="s">
        <v>0</v>
      </c>
      <c r="Q76" s="193"/>
    </row>
    <row r="77" spans="2:17" x14ac:dyDescent="0.25">
      <c r="B77" s="326" t="s">
        <v>102</v>
      </c>
      <c r="C77" s="329" t="s">
        <v>8</v>
      </c>
      <c r="D77" s="187">
        <v>2000</v>
      </c>
      <c r="E77" s="188"/>
      <c r="F77" s="189">
        <v>5</v>
      </c>
      <c r="G77" s="190"/>
      <c r="H77" s="191">
        <v>1</v>
      </c>
      <c r="I77" s="192"/>
      <c r="J77" s="190">
        <v>25</v>
      </c>
      <c r="K77" s="190"/>
      <c r="L77" s="191">
        <v>39</v>
      </c>
      <c r="M77" s="192"/>
      <c r="N77" s="190">
        <v>10</v>
      </c>
      <c r="O77" s="190"/>
      <c r="P77" s="191">
        <v>12</v>
      </c>
      <c r="Q77" s="193"/>
    </row>
    <row r="78" spans="2:17" x14ac:dyDescent="0.25">
      <c r="B78" s="327"/>
      <c r="C78" s="330"/>
      <c r="D78" s="180">
        <v>2007</v>
      </c>
      <c r="E78" s="181"/>
      <c r="F78" s="182">
        <v>3</v>
      </c>
      <c r="G78" s="183"/>
      <c r="H78" s="184">
        <v>1</v>
      </c>
      <c r="I78" s="185"/>
      <c r="J78" s="183">
        <v>28</v>
      </c>
      <c r="K78" s="183"/>
      <c r="L78" s="184">
        <v>43</v>
      </c>
      <c r="M78" s="185"/>
      <c r="N78" s="183">
        <v>13</v>
      </c>
      <c r="O78" s="183"/>
      <c r="P78" s="184">
        <v>16</v>
      </c>
      <c r="Q78" s="186"/>
    </row>
    <row r="79" spans="2:17" x14ac:dyDescent="0.25">
      <c r="B79" s="327"/>
      <c r="C79" s="330"/>
      <c r="D79" s="180">
        <v>2015</v>
      </c>
      <c r="E79" s="181"/>
      <c r="F79" s="182">
        <v>2.5</v>
      </c>
      <c r="G79" s="183"/>
      <c r="H79" s="184">
        <v>1.1000000000000001</v>
      </c>
      <c r="I79" s="185"/>
      <c r="J79" s="183">
        <v>31.5</v>
      </c>
      <c r="K79" s="183"/>
      <c r="L79" s="184">
        <v>43.3</v>
      </c>
      <c r="M79" s="185"/>
      <c r="N79" s="183">
        <v>22.4</v>
      </c>
      <c r="O79" s="183"/>
      <c r="P79" s="184">
        <v>24.6</v>
      </c>
      <c r="Q79" s="186"/>
    </row>
    <row r="80" spans="2:17" x14ac:dyDescent="0.25">
      <c r="B80" s="328"/>
      <c r="C80" s="331"/>
      <c r="D80" s="180">
        <v>2019</v>
      </c>
      <c r="E80" s="181"/>
      <c r="F80" s="182">
        <v>1.9</v>
      </c>
      <c r="G80" s="183"/>
      <c r="H80" s="184">
        <v>2.1</v>
      </c>
      <c r="I80" s="185"/>
      <c r="J80" s="183">
        <v>32.6</v>
      </c>
      <c r="K80" s="183"/>
      <c r="L80" s="184">
        <v>42.3</v>
      </c>
      <c r="M80" s="185"/>
      <c r="N80" s="183">
        <v>22.8</v>
      </c>
      <c r="O80" s="183"/>
      <c r="P80" s="184">
        <v>24.3</v>
      </c>
      <c r="Q80" s="186"/>
    </row>
    <row r="81" spans="2:17" x14ac:dyDescent="0.25">
      <c r="B81" s="326" t="s">
        <v>101</v>
      </c>
      <c r="C81" s="329" t="s">
        <v>4</v>
      </c>
      <c r="D81" s="187">
        <v>2000</v>
      </c>
      <c r="E81" s="203"/>
      <c r="F81" s="189" t="s">
        <v>0</v>
      </c>
      <c r="G81" s="190"/>
      <c r="H81" s="191" t="s">
        <v>0</v>
      </c>
      <c r="I81" s="192"/>
      <c r="J81" s="190">
        <v>17.899999999999999</v>
      </c>
      <c r="K81" s="190"/>
      <c r="L81" s="191">
        <v>24.5</v>
      </c>
      <c r="M81" s="192"/>
      <c r="N81" s="190">
        <v>3.4</v>
      </c>
      <c r="O81" s="190"/>
      <c r="P81" s="191">
        <v>2.2999999999999998</v>
      </c>
      <c r="Q81" s="193"/>
    </row>
    <row r="82" spans="2:17" x14ac:dyDescent="0.25">
      <c r="B82" s="327"/>
      <c r="C82" s="330"/>
      <c r="D82" s="180">
        <v>2010</v>
      </c>
      <c r="E82" s="204"/>
      <c r="F82" s="182" t="s">
        <v>0</v>
      </c>
      <c r="G82" s="183"/>
      <c r="H82" s="184" t="s">
        <v>0</v>
      </c>
      <c r="I82" s="185"/>
      <c r="J82" s="183">
        <v>17.899999999999999</v>
      </c>
      <c r="K82" s="183"/>
      <c r="L82" s="184">
        <v>26.6</v>
      </c>
      <c r="M82" s="185"/>
      <c r="N82" s="183">
        <v>3.2</v>
      </c>
      <c r="O82" s="183"/>
      <c r="P82" s="184">
        <v>3.8</v>
      </c>
      <c r="Q82" s="186"/>
    </row>
    <row r="83" spans="2:17" x14ac:dyDescent="0.25">
      <c r="B83" s="327"/>
      <c r="C83" s="330"/>
      <c r="D83" s="180">
        <v>2016</v>
      </c>
      <c r="E83" s="204"/>
      <c r="F83" s="182" t="s">
        <v>0</v>
      </c>
      <c r="G83" s="183"/>
      <c r="H83" s="184" t="s">
        <v>0</v>
      </c>
      <c r="I83" s="185"/>
      <c r="J83" s="183">
        <v>16.600000000000001</v>
      </c>
      <c r="K83" s="183"/>
      <c r="L83" s="184">
        <v>26.8</v>
      </c>
      <c r="M83" s="185"/>
      <c r="N83" s="183">
        <v>4</v>
      </c>
      <c r="O83" s="183"/>
      <c r="P83" s="184">
        <v>4.5</v>
      </c>
      <c r="Q83" s="186"/>
    </row>
    <row r="84" spans="2:17" x14ac:dyDescent="0.25">
      <c r="B84" s="328"/>
      <c r="C84" s="331"/>
      <c r="D84" s="194">
        <v>2019</v>
      </c>
      <c r="E84" s="205"/>
      <c r="F84" s="196" t="s">
        <v>0</v>
      </c>
      <c r="G84" s="197"/>
      <c r="H84" s="198" t="s">
        <v>0</v>
      </c>
      <c r="I84" s="199"/>
      <c r="J84" s="197">
        <v>18.5</v>
      </c>
      <c r="K84" s="197"/>
      <c r="L84" s="198">
        <v>27.5</v>
      </c>
      <c r="M84" s="199"/>
      <c r="N84" s="197">
        <v>3.8</v>
      </c>
      <c r="O84" s="197"/>
      <c r="P84" s="198">
        <v>5.5</v>
      </c>
      <c r="Q84" s="200"/>
    </row>
    <row r="85" spans="2:17" x14ac:dyDescent="0.25">
      <c r="B85" s="326" t="s">
        <v>100</v>
      </c>
      <c r="C85" s="329"/>
      <c r="D85" s="187">
        <v>2001</v>
      </c>
      <c r="E85" s="203"/>
      <c r="F85" s="189">
        <v>5.2</v>
      </c>
      <c r="G85" s="190"/>
      <c r="H85" s="191">
        <v>1.7</v>
      </c>
      <c r="I85" s="192"/>
      <c r="J85" s="190">
        <v>25</v>
      </c>
      <c r="K85" s="190"/>
      <c r="L85" s="191">
        <v>37.5</v>
      </c>
      <c r="M85" s="192"/>
      <c r="N85" s="190">
        <v>13.2</v>
      </c>
      <c r="O85" s="190"/>
      <c r="P85" s="191">
        <v>14.7</v>
      </c>
      <c r="Q85" s="193"/>
    </row>
    <row r="86" spans="2:17" x14ac:dyDescent="0.25">
      <c r="B86" s="327"/>
      <c r="C86" s="330"/>
      <c r="D86" s="180">
        <v>2010</v>
      </c>
      <c r="E86" s="204"/>
      <c r="F86" s="182">
        <v>4.3</v>
      </c>
      <c r="G86" s="183"/>
      <c r="H86" s="184">
        <v>1.7</v>
      </c>
      <c r="I86" s="185"/>
      <c r="J86" s="183">
        <v>26.4</v>
      </c>
      <c r="K86" s="183"/>
      <c r="L86" s="184">
        <v>39.799999999999997</v>
      </c>
      <c r="M86" s="185"/>
      <c r="N86" s="183">
        <v>15.8</v>
      </c>
      <c r="O86" s="183"/>
      <c r="P86" s="184">
        <v>19.100000000000001</v>
      </c>
      <c r="Q86" s="186"/>
    </row>
    <row r="87" spans="2:17" x14ac:dyDescent="0.25">
      <c r="B87" s="327"/>
      <c r="C87" s="330"/>
      <c r="D87" s="180">
        <v>2014</v>
      </c>
      <c r="E87" s="181"/>
      <c r="F87" s="182">
        <v>4.4000000000000004</v>
      </c>
      <c r="G87" s="183"/>
      <c r="H87" s="184">
        <v>1.6</v>
      </c>
      <c r="I87" s="185"/>
      <c r="J87" s="183">
        <v>26.9</v>
      </c>
      <c r="K87" s="183"/>
      <c r="L87" s="184">
        <v>39</v>
      </c>
      <c r="M87" s="185"/>
      <c r="N87" s="183">
        <v>18.100000000000001</v>
      </c>
      <c r="O87" s="183"/>
      <c r="P87" s="184">
        <v>21.1</v>
      </c>
      <c r="Q87" s="186"/>
    </row>
    <row r="88" spans="2:17" x14ac:dyDescent="0.25">
      <c r="B88" s="328"/>
      <c r="C88" s="331"/>
      <c r="D88" s="180">
        <v>2019</v>
      </c>
      <c r="E88" s="181"/>
      <c r="F88" s="182">
        <v>4.2</v>
      </c>
      <c r="G88" s="183"/>
      <c r="H88" s="184">
        <v>2.4</v>
      </c>
      <c r="I88" s="185"/>
      <c r="J88" s="183">
        <v>28.1</v>
      </c>
      <c r="K88" s="183"/>
      <c r="L88" s="184">
        <v>39.299999999999997</v>
      </c>
      <c r="M88" s="185"/>
      <c r="N88" s="183">
        <v>19.7</v>
      </c>
      <c r="O88" s="183"/>
      <c r="P88" s="184">
        <v>21.2</v>
      </c>
      <c r="Q88" s="186"/>
    </row>
    <row r="89" spans="2:17" x14ac:dyDescent="0.25">
      <c r="B89" s="326" t="s">
        <v>99</v>
      </c>
      <c r="C89" s="337" t="s">
        <v>3</v>
      </c>
      <c r="D89" s="187">
        <v>2001</v>
      </c>
      <c r="E89" s="203"/>
      <c r="F89" s="189" t="s">
        <v>0</v>
      </c>
      <c r="G89" s="190"/>
      <c r="H89" s="191" t="s">
        <v>0</v>
      </c>
      <c r="I89" s="192"/>
      <c r="J89" s="190">
        <v>24.7</v>
      </c>
      <c r="K89" s="190"/>
      <c r="L89" s="191">
        <v>28.3</v>
      </c>
      <c r="M89" s="192"/>
      <c r="N89" s="190">
        <v>3.3</v>
      </c>
      <c r="O89" s="190"/>
      <c r="P89" s="191">
        <v>2.9</v>
      </c>
      <c r="Q89" s="193"/>
    </row>
    <row r="90" spans="2:17" x14ac:dyDescent="0.25">
      <c r="B90" s="327"/>
      <c r="C90" s="338"/>
      <c r="D90" s="180">
        <v>2010</v>
      </c>
      <c r="E90" s="204"/>
      <c r="F90" s="182" t="s">
        <v>0</v>
      </c>
      <c r="G90" s="183"/>
      <c r="H90" s="184" t="s">
        <v>0</v>
      </c>
      <c r="I90" s="185"/>
      <c r="J90" s="183">
        <v>14.9</v>
      </c>
      <c r="K90" s="183"/>
      <c r="L90" s="184">
        <v>26.2</v>
      </c>
      <c r="M90" s="185"/>
      <c r="N90" s="183">
        <v>1.6</v>
      </c>
      <c r="O90" s="183"/>
      <c r="P90" s="184">
        <v>2.2999999999999998</v>
      </c>
      <c r="Q90" s="186"/>
    </row>
    <row r="91" spans="2:17" x14ac:dyDescent="0.25">
      <c r="B91" s="327"/>
      <c r="C91" s="338"/>
      <c r="D91" s="180">
        <v>2016</v>
      </c>
      <c r="E91" s="181"/>
      <c r="F91" s="182" t="s">
        <v>0</v>
      </c>
      <c r="G91" s="183"/>
      <c r="H91" s="184" t="s">
        <v>0</v>
      </c>
      <c r="I91" s="185"/>
      <c r="J91" s="183">
        <v>17.2</v>
      </c>
      <c r="K91" s="183"/>
      <c r="L91" s="184">
        <v>30.9</v>
      </c>
      <c r="M91" s="185"/>
      <c r="N91" s="183">
        <v>2.2999999999999998</v>
      </c>
      <c r="O91" s="183"/>
      <c r="P91" s="184">
        <v>4</v>
      </c>
      <c r="Q91" s="186"/>
    </row>
    <row r="92" spans="2:17" x14ac:dyDescent="0.25">
      <c r="B92" s="328"/>
      <c r="C92" s="339"/>
      <c r="D92" s="180">
        <v>2019</v>
      </c>
      <c r="E92" s="181"/>
      <c r="F92" s="182" t="s">
        <v>0</v>
      </c>
      <c r="G92" s="183"/>
      <c r="H92" s="184" t="s">
        <v>0</v>
      </c>
      <c r="I92" s="185"/>
      <c r="J92" s="183">
        <v>21.3</v>
      </c>
      <c r="K92" s="183"/>
      <c r="L92" s="184">
        <v>34.299999999999997</v>
      </c>
      <c r="M92" s="185"/>
      <c r="N92" s="183">
        <v>5.5</v>
      </c>
      <c r="O92" s="183"/>
      <c r="P92" s="184">
        <v>6.2</v>
      </c>
      <c r="Q92" s="186"/>
    </row>
    <row r="93" spans="2:17" x14ac:dyDescent="0.25">
      <c r="B93" s="326" t="s">
        <v>98</v>
      </c>
      <c r="C93" s="329"/>
      <c r="D93" s="187">
        <v>2005</v>
      </c>
      <c r="E93" s="203"/>
      <c r="F93" s="189">
        <v>4.5999999999999996</v>
      </c>
      <c r="G93" s="190"/>
      <c r="H93" s="191">
        <v>1.7</v>
      </c>
      <c r="I93" s="192"/>
      <c r="J93" s="190">
        <v>28.8</v>
      </c>
      <c r="K93" s="190"/>
      <c r="L93" s="191">
        <v>38</v>
      </c>
      <c r="M93" s="192"/>
      <c r="N93" s="190">
        <v>18.2</v>
      </c>
      <c r="O93" s="190"/>
      <c r="P93" s="191">
        <v>11.4</v>
      </c>
      <c r="Q93" s="193"/>
    </row>
    <row r="94" spans="2:17" x14ac:dyDescent="0.25">
      <c r="B94" s="327"/>
      <c r="C94" s="330"/>
      <c r="D94" s="180">
        <v>2014</v>
      </c>
      <c r="E94" s="204"/>
      <c r="F94" s="182">
        <v>3.5</v>
      </c>
      <c r="G94" s="183"/>
      <c r="H94" s="184">
        <v>1.2</v>
      </c>
      <c r="I94" s="185"/>
      <c r="J94" s="183">
        <v>32.299999999999997</v>
      </c>
      <c r="K94" s="183"/>
      <c r="L94" s="184">
        <v>41.9</v>
      </c>
      <c r="M94" s="185"/>
      <c r="N94" s="183">
        <v>19.2</v>
      </c>
      <c r="O94" s="183"/>
      <c r="P94" s="184">
        <v>13.4</v>
      </c>
      <c r="Q94" s="186"/>
    </row>
    <row r="95" spans="2:17" x14ac:dyDescent="0.25">
      <c r="B95" s="328"/>
      <c r="C95" s="331"/>
      <c r="D95" s="194">
        <v>2019</v>
      </c>
      <c r="E95" s="205"/>
      <c r="F95" s="196">
        <v>2.6</v>
      </c>
      <c r="G95" s="197"/>
      <c r="H95" s="198">
        <v>2</v>
      </c>
      <c r="I95" s="199"/>
      <c r="J95" s="197">
        <v>32.5</v>
      </c>
      <c r="K95" s="197"/>
      <c r="L95" s="198">
        <v>41.8</v>
      </c>
      <c r="M95" s="199"/>
      <c r="N95" s="197">
        <v>19.899999999999999</v>
      </c>
      <c r="O95" s="197"/>
      <c r="P95" s="198">
        <v>16.399999999999999</v>
      </c>
      <c r="Q95" s="200"/>
    </row>
    <row r="96" spans="2:17" x14ac:dyDescent="0.25">
      <c r="B96" s="326" t="s">
        <v>97</v>
      </c>
      <c r="C96" s="334" t="s">
        <v>19</v>
      </c>
      <c r="D96" s="187">
        <v>2000</v>
      </c>
      <c r="E96" s="203"/>
      <c r="F96" s="189" t="s">
        <v>0</v>
      </c>
      <c r="G96" s="190"/>
      <c r="H96" s="191" t="s">
        <v>0</v>
      </c>
      <c r="I96" s="192"/>
      <c r="J96" s="190">
        <v>24.2</v>
      </c>
      <c r="K96" s="190"/>
      <c r="L96" s="191">
        <v>40</v>
      </c>
      <c r="M96" s="192"/>
      <c r="N96" s="190">
        <v>16.3</v>
      </c>
      <c r="O96" s="190"/>
      <c r="P96" s="191">
        <v>16.3</v>
      </c>
      <c r="Q96" s="193"/>
    </row>
    <row r="97" spans="2:17" x14ac:dyDescent="0.25">
      <c r="B97" s="327"/>
      <c r="C97" s="336"/>
      <c r="D97" s="180">
        <v>2010</v>
      </c>
      <c r="E97" s="204"/>
      <c r="F97" s="182" t="s">
        <v>0</v>
      </c>
      <c r="G97" s="183"/>
      <c r="H97" s="184" t="s">
        <v>0</v>
      </c>
      <c r="I97" s="185"/>
      <c r="J97" s="183">
        <v>29.2</v>
      </c>
      <c r="K97" s="183"/>
      <c r="L97" s="184">
        <v>42.6</v>
      </c>
      <c r="M97" s="185"/>
      <c r="N97" s="183">
        <v>21</v>
      </c>
      <c r="O97" s="183"/>
      <c r="P97" s="184">
        <v>23.6</v>
      </c>
      <c r="Q97" s="186"/>
    </row>
    <row r="98" spans="2:17" x14ac:dyDescent="0.25">
      <c r="B98" s="328"/>
      <c r="C98" s="335"/>
      <c r="D98" s="180">
        <v>2014</v>
      </c>
      <c r="E98" s="181"/>
      <c r="F98" s="182" t="s">
        <v>0</v>
      </c>
      <c r="G98" s="183"/>
      <c r="H98" s="184" t="s">
        <v>0</v>
      </c>
      <c r="I98" s="185"/>
      <c r="J98" s="183">
        <v>27.6</v>
      </c>
      <c r="K98" s="183"/>
      <c r="L98" s="184">
        <v>42</v>
      </c>
      <c r="M98" s="185"/>
      <c r="N98" s="183">
        <v>21.1</v>
      </c>
      <c r="O98" s="183"/>
      <c r="P98" s="184">
        <v>23.8</v>
      </c>
      <c r="Q98" s="186"/>
    </row>
    <row r="99" spans="2:17" x14ac:dyDescent="0.25">
      <c r="B99" s="326" t="s">
        <v>96</v>
      </c>
      <c r="C99" s="334"/>
      <c r="D99" s="187">
        <v>2000</v>
      </c>
      <c r="E99" s="206"/>
      <c r="F99" s="189">
        <v>3</v>
      </c>
      <c r="G99" s="190"/>
      <c r="H99" s="191">
        <v>1.5</v>
      </c>
      <c r="I99" s="192"/>
      <c r="J99" s="190">
        <v>29.4</v>
      </c>
      <c r="K99" s="190"/>
      <c r="L99" s="191">
        <v>32.700000000000003</v>
      </c>
      <c r="M99" s="192"/>
      <c r="N99" s="190">
        <v>14.7</v>
      </c>
      <c r="O99" s="190"/>
      <c r="P99" s="191">
        <v>8</v>
      </c>
      <c r="Q99" s="193"/>
    </row>
    <row r="100" spans="2:17" x14ac:dyDescent="0.25">
      <c r="B100" s="327"/>
      <c r="C100" s="336"/>
      <c r="D100" s="180">
        <v>2010</v>
      </c>
      <c r="E100" s="207" t="s">
        <v>9</v>
      </c>
      <c r="F100" s="182">
        <v>4.9000000000000004</v>
      </c>
      <c r="G100" s="183"/>
      <c r="H100" s="184">
        <v>2.2999999999999998</v>
      </c>
      <c r="I100" s="185"/>
      <c r="J100" s="183">
        <v>27.1</v>
      </c>
      <c r="K100" s="183"/>
      <c r="L100" s="184">
        <v>31.9</v>
      </c>
      <c r="M100" s="185"/>
      <c r="N100" s="183">
        <v>17.899999999999999</v>
      </c>
      <c r="O100" s="183"/>
      <c r="P100" s="184">
        <v>12.6</v>
      </c>
      <c r="Q100" s="186"/>
    </row>
    <row r="101" spans="2:17" x14ac:dyDescent="0.25">
      <c r="B101" s="327"/>
      <c r="C101" s="336"/>
      <c r="D101" s="180">
        <v>2014</v>
      </c>
      <c r="E101" s="208"/>
      <c r="F101" s="182">
        <v>2.7</v>
      </c>
      <c r="G101" s="183"/>
      <c r="H101" s="184">
        <v>0.9</v>
      </c>
      <c r="I101" s="185"/>
      <c r="J101" s="183">
        <v>30.6</v>
      </c>
      <c r="K101" s="183"/>
      <c r="L101" s="184">
        <v>39.1</v>
      </c>
      <c r="M101" s="185"/>
      <c r="N101" s="183">
        <v>22.7</v>
      </c>
      <c r="O101" s="183"/>
      <c r="P101" s="184">
        <v>18.3</v>
      </c>
      <c r="Q101" s="186"/>
    </row>
    <row r="102" spans="2:17" x14ac:dyDescent="0.25">
      <c r="B102" s="328"/>
      <c r="C102" s="335"/>
      <c r="D102" s="180">
        <v>2018</v>
      </c>
      <c r="E102" s="208"/>
      <c r="F102" s="182" t="s">
        <v>0</v>
      </c>
      <c r="G102" s="183"/>
      <c r="H102" s="184" t="s">
        <v>0</v>
      </c>
      <c r="I102" s="185"/>
      <c r="J102" s="183">
        <v>30.7</v>
      </c>
      <c r="K102" s="183"/>
      <c r="L102" s="184">
        <v>39</v>
      </c>
      <c r="M102" s="185"/>
      <c r="N102" s="183">
        <v>28.3</v>
      </c>
      <c r="O102" s="183"/>
      <c r="P102" s="184">
        <v>19.5</v>
      </c>
      <c r="Q102" s="186"/>
    </row>
    <row r="103" spans="2:17" x14ac:dyDescent="0.25">
      <c r="B103" s="326" t="s">
        <v>95</v>
      </c>
      <c r="C103" s="334" t="s">
        <v>8</v>
      </c>
      <c r="D103" s="187">
        <v>2003</v>
      </c>
      <c r="E103" s="188"/>
      <c r="F103" s="189">
        <v>3.8</v>
      </c>
      <c r="G103" s="190"/>
      <c r="H103" s="191">
        <v>0.7</v>
      </c>
      <c r="I103" s="192"/>
      <c r="J103" s="190">
        <v>34.299999999999997</v>
      </c>
      <c r="K103" s="190"/>
      <c r="L103" s="191">
        <v>47.1</v>
      </c>
      <c r="M103" s="192"/>
      <c r="N103" s="190">
        <v>16.8</v>
      </c>
      <c r="O103" s="190"/>
      <c r="P103" s="191">
        <v>22.9</v>
      </c>
      <c r="Q103" s="193"/>
    </row>
    <row r="104" spans="2:17" x14ac:dyDescent="0.25">
      <c r="B104" s="328"/>
      <c r="C104" s="335"/>
      <c r="D104" s="194">
        <v>2007</v>
      </c>
      <c r="E104" s="195"/>
      <c r="F104" s="196">
        <v>3.8</v>
      </c>
      <c r="G104" s="197"/>
      <c r="H104" s="198">
        <v>1.3</v>
      </c>
      <c r="I104" s="199"/>
      <c r="J104" s="197">
        <v>34.1</v>
      </c>
      <c r="K104" s="197"/>
      <c r="L104" s="198">
        <v>48.7</v>
      </c>
      <c r="M104" s="199"/>
      <c r="N104" s="197">
        <v>18.899999999999999</v>
      </c>
      <c r="O104" s="197"/>
      <c r="P104" s="198">
        <v>21.3</v>
      </c>
      <c r="Q104" s="200"/>
    </row>
    <row r="105" spans="2:17" x14ac:dyDescent="0.25">
      <c r="B105" s="326" t="s">
        <v>94</v>
      </c>
      <c r="C105" s="334" t="s">
        <v>4</v>
      </c>
      <c r="D105" s="180">
        <v>2000</v>
      </c>
      <c r="E105" s="181"/>
      <c r="F105" s="182" t="s">
        <v>0</v>
      </c>
      <c r="G105" s="183"/>
      <c r="H105" s="184" t="s">
        <v>0</v>
      </c>
      <c r="I105" s="185"/>
      <c r="J105" s="183">
        <v>35.799999999999997</v>
      </c>
      <c r="K105" s="183"/>
      <c r="L105" s="184">
        <v>40.6</v>
      </c>
      <c r="M105" s="185"/>
      <c r="N105" s="183">
        <v>28.6</v>
      </c>
      <c r="O105" s="183"/>
      <c r="P105" s="184">
        <v>19.2</v>
      </c>
      <c r="Q105" s="186"/>
    </row>
    <row r="106" spans="2:17" x14ac:dyDescent="0.25">
      <c r="B106" s="327"/>
      <c r="C106" s="336"/>
      <c r="D106" s="180">
        <v>2012</v>
      </c>
      <c r="E106" s="181"/>
      <c r="F106" s="182" t="s">
        <v>0</v>
      </c>
      <c r="G106" s="183"/>
      <c r="H106" s="184" t="s">
        <v>0</v>
      </c>
      <c r="I106" s="185"/>
      <c r="J106" s="183">
        <v>35.5</v>
      </c>
      <c r="K106" s="183"/>
      <c r="L106" s="184">
        <v>42.6</v>
      </c>
      <c r="M106" s="185"/>
      <c r="N106" s="183">
        <v>37.5</v>
      </c>
      <c r="O106" s="183"/>
      <c r="P106" s="184">
        <v>26.8</v>
      </c>
      <c r="Q106" s="186"/>
    </row>
    <row r="107" spans="2:17" x14ac:dyDescent="0.25">
      <c r="B107" s="327"/>
      <c r="C107" s="336"/>
      <c r="D107" s="180">
        <v>2016</v>
      </c>
      <c r="E107" s="181"/>
      <c r="F107" s="182" t="s">
        <v>0</v>
      </c>
      <c r="G107" s="183"/>
      <c r="H107" s="184" t="s">
        <v>0</v>
      </c>
      <c r="I107" s="185"/>
      <c r="J107" s="183">
        <v>37</v>
      </c>
      <c r="K107" s="183"/>
      <c r="L107" s="184">
        <v>41.7</v>
      </c>
      <c r="M107" s="185"/>
      <c r="N107" s="183">
        <v>38.6</v>
      </c>
      <c r="O107" s="183"/>
      <c r="P107" s="184">
        <v>27.7</v>
      </c>
      <c r="Q107" s="186"/>
    </row>
    <row r="108" spans="2:17" x14ac:dyDescent="0.25">
      <c r="B108" s="328"/>
      <c r="C108" s="335"/>
      <c r="D108" s="194">
        <v>2018</v>
      </c>
      <c r="E108" s="195"/>
      <c r="F108" s="196" t="s">
        <v>0</v>
      </c>
      <c r="G108" s="197"/>
      <c r="H108" s="198" t="s">
        <v>0</v>
      </c>
      <c r="I108" s="199"/>
      <c r="J108" s="197">
        <v>36.6</v>
      </c>
      <c r="K108" s="197"/>
      <c r="L108" s="198">
        <v>42.5</v>
      </c>
      <c r="M108" s="199"/>
      <c r="N108" s="197">
        <v>40.200000000000003</v>
      </c>
      <c r="O108" s="197"/>
      <c r="P108" s="198">
        <v>30.5</v>
      </c>
      <c r="Q108" s="200"/>
    </row>
    <row r="109" spans="2:17" x14ac:dyDescent="0.25">
      <c r="B109" s="326" t="s">
        <v>93</v>
      </c>
      <c r="C109" s="334" t="s">
        <v>8</v>
      </c>
      <c r="D109" s="180">
        <v>1999</v>
      </c>
      <c r="E109" s="181"/>
      <c r="F109" s="182">
        <v>3.9</v>
      </c>
      <c r="G109" s="183"/>
      <c r="H109" s="184">
        <v>0.9</v>
      </c>
      <c r="I109" s="185"/>
      <c r="J109" s="183">
        <v>28.7</v>
      </c>
      <c r="K109" s="183"/>
      <c r="L109" s="184">
        <v>44.1</v>
      </c>
      <c r="M109" s="185"/>
      <c r="N109" s="183">
        <v>11</v>
      </c>
      <c r="O109" s="183"/>
      <c r="P109" s="184">
        <v>12.1</v>
      </c>
      <c r="Q109" s="186"/>
    </row>
    <row r="110" spans="2:17" x14ac:dyDescent="0.25">
      <c r="B110" s="327"/>
      <c r="C110" s="336"/>
      <c r="D110" s="180">
        <v>2009</v>
      </c>
      <c r="E110" s="181"/>
      <c r="F110" s="182">
        <v>3.4</v>
      </c>
      <c r="G110" s="183"/>
      <c r="H110" s="184">
        <v>0.7</v>
      </c>
      <c r="I110" s="185"/>
      <c r="J110" s="183">
        <v>29.1</v>
      </c>
      <c r="K110" s="183"/>
      <c r="L110" s="184">
        <v>44.4</v>
      </c>
      <c r="M110" s="185"/>
      <c r="N110" s="183">
        <v>13.8</v>
      </c>
      <c r="O110" s="183"/>
      <c r="P110" s="184">
        <v>15.7</v>
      </c>
      <c r="Q110" s="186"/>
    </row>
    <row r="111" spans="2:17" x14ac:dyDescent="0.25">
      <c r="B111" s="327"/>
      <c r="C111" s="336"/>
      <c r="D111" s="180">
        <v>2013</v>
      </c>
      <c r="E111" s="181"/>
      <c r="F111" s="182">
        <v>3.3</v>
      </c>
      <c r="G111" s="183"/>
      <c r="H111" s="184">
        <v>0.7</v>
      </c>
      <c r="I111" s="185"/>
      <c r="J111" s="183">
        <v>29.1</v>
      </c>
      <c r="K111" s="183"/>
      <c r="L111" s="184">
        <v>44.4</v>
      </c>
      <c r="M111" s="185"/>
      <c r="N111" s="183">
        <v>14.3</v>
      </c>
      <c r="O111" s="183"/>
      <c r="P111" s="184">
        <v>17.100000000000001</v>
      </c>
      <c r="Q111" s="186"/>
    </row>
    <row r="112" spans="2:17" x14ac:dyDescent="0.25">
      <c r="B112" s="328"/>
      <c r="C112" s="335"/>
      <c r="D112" s="180">
        <v>2017</v>
      </c>
      <c r="E112" s="181"/>
      <c r="F112" s="182">
        <v>3.3</v>
      </c>
      <c r="G112" s="183"/>
      <c r="H112" s="184">
        <v>0.8</v>
      </c>
      <c r="I112" s="185"/>
      <c r="J112" s="183">
        <v>28.5</v>
      </c>
      <c r="K112" s="183"/>
      <c r="L112" s="184">
        <v>44</v>
      </c>
      <c r="M112" s="185"/>
      <c r="N112" s="183">
        <v>14.6</v>
      </c>
      <c r="O112" s="183"/>
      <c r="P112" s="184">
        <v>18.100000000000001</v>
      </c>
      <c r="Q112" s="186"/>
    </row>
    <row r="113" spans="2:17" x14ac:dyDescent="0.25">
      <c r="B113" s="201" t="s">
        <v>92</v>
      </c>
      <c r="C113" s="202"/>
      <c r="D113" s="187" t="s">
        <v>0</v>
      </c>
      <c r="E113" s="188"/>
      <c r="F113" s="189" t="s">
        <v>0</v>
      </c>
      <c r="G113" s="190"/>
      <c r="H113" s="191" t="s">
        <v>0</v>
      </c>
      <c r="I113" s="192"/>
      <c r="J113" s="190" t="s">
        <v>0</v>
      </c>
      <c r="K113" s="190"/>
      <c r="L113" s="191" t="s">
        <v>0</v>
      </c>
      <c r="M113" s="192"/>
      <c r="N113" s="190" t="s">
        <v>0</v>
      </c>
      <c r="O113" s="190"/>
      <c r="P113" s="191" t="s">
        <v>0</v>
      </c>
      <c r="Q113" s="193"/>
    </row>
    <row r="114" spans="2:17" x14ac:dyDescent="0.25">
      <c r="B114" s="326" t="s">
        <v>91</v>
      </c>
      <c r="C114" s="334" t="s">
        <v>10</v>
      </c>
      <c r="D114" s="187">
        <v>2002</v>
      </c>
      <c r="E114" s="188"/>
      <c r="F114" s="189">
        <v>3</v>
      </c>
      <c r="G114" s="190"/>
      <c r="H114" s="191">
        <v>1</v>
      </c>
      <c r="I114" s="192"/>
      <c r="J114" s="190">
        <v>27</v>
      </c>
      <c r="K114" s="190"/>
      <c r="L114" s="191">
        <v>42</v>
      </c>
      <c r="M114" s="192"/>
      <c r="N114" s="190">
        <v>8</v>
      </c>
      <c r="O114" s="190"/>
      <c r="P114" s="191">
        <v>8</v>
      </c>
      <c r="Q114" s="193"/>
    </row>
    <row r="115" spans="2:17" x14ac:dyDescent="0.25">
      <c r="B115" s="327"/>
      <c r="C115" s="336"/>
      <c r="D115" s="180">
        <v>2008</v>
      </c>
      <c r="E115" s="181"/>
      <c r="F115" s="182">
        <v>4</v>
      </c>
      <c r="G115" s="183"/>
      <c r="H115" s="184">
        <v>1</v>
      </c>
      <c r="I115" s="185"/>
      <c r="J115" s="183">
        <v>27</v>
      </c>
      <c r="K115" s="183"/>
      <c r="L115" s="184">
        <v>43</v>
      </c>
      <c r="M115" s="185"/>
      <c r="N115" s="183">
        <v>9</v>
      </c>
      <c r="O115" s="183"/>
      <c r="P115" s="184">
        <v>11</v>
      </c>
      <c r="Q115" s="186"/>
    </row>
    <row r="116" spans="2:17" x14ac:dyDescent="0.25">
      <c r="B116" s="327"/>
      <c r="C116" s="336"/>
      <c r="D116" s="180">
        <v>2015</v>
      </c>
      <c r="E116" s="181"/>
      <c r="F116" s="182">
        <v>3</v>
      </c>
      <c r="G116" s="183"/>
      <c r="H116" s="184">
        <v>1</v>
      </c>
      <c r="I116" s="185"/>
      <c r="J116" s="183">
        <v>27</v>
      </c>
      <c r="K116" s="183"/>
      <c r="L116" s="184">
        <v>43</v>
      </c>
      <c r="M116" s="185"/>
      <c r="N116" s="183">
        <v>12</v>
      </c>
      <c r="O116" s="183"/>
      <c r="P116" s="184">
        <v>13</v>
      </c>
      <c r="Q116" s="186"/>
    </row>
    <row r="117" spans="2:17" x14ac:dyDescent="0.25">
      <c r="B117" s="328"/>
      <c r="C117" s="335"/>
      <c r="D117" s="194">
        <v>2019</v>
      </c>
      <c r="E117" s="195"/>
      <c r="F117" s="196">
        <v>3</v>
      </c>
      <c r="G117" s="197"/>
      <c r="H117" s="198">
        <v>1</v>
      </c>
      <c r="I117" s="199"/>
      <c r="J117" s="197">
        <v>30</v>
      </c>
      <c r="K117" s="197"/>
      <c r="L117" s="198">
        <v>41</v>
      </c>
      <c r="M117" s="199"/>
      <c r="N117" s="197">
        <v>12</v>
      </c>
      <c r="O117" s="197"/>
      <c r="P117" s="198">
        <v>15</v>
      </c>
      <c r="Q117" s="200"/>
    </row>
    <row r="118" spans="2:17" s="148" customFormat="1" x14ac:dyDescent="0.25">
      <c r="B118" s="340" t="s">
        <v>90</v>
      </c>
      <c r="C118" s="334"/>
      <c r="D118" s="209">
        <v>2004</v>
      </c>
      <c r="E118" s="210"/>
      <c r="F118" s="211">
        <v>6.3</v>
      </c>
      <c r="G118" s="212"/>
      <c r="H118" s="213">
        <v>1.9</v>
      </c>
      <c r="I118" s="214"/>
      <c r="J118" s="212">
        <v>26.6</v>
      </c>
      <c r="K118" s="212"/>
      <c r="L118" s="213">
        <v>39.6</v>
      </c>
      <c r="M118" s="214"/>
      <c r="N118" s="212">
        <v>12.5</v>
      </c>
      <c r="O118" s="212"/>
      <c r="P118" s="213">
        <v>12.6</v>
      </c>
      <c r="Q118" s="215"/>
    </row>
    <row r="119" spans="2:17" s="148" customFormat="1" x14ac:dyDescent="0.25">
      <c r="B119" s="341"/>
      <c r="C119" s="336"/>
      <c r="D119" s="209">
        <v>2009</v>
      </c>
      <c r="E119" s="210"/>
      <c r="F119" s="211">
        <v>4.3</v>
      </c>
      <c r="G119" s="212"/>
      <c r="H119" s="213">
        <v>1.3</v>
      </c>
      <c r="I119" s="214"/>
      <c r="J119" s="212">
        <v>29.4</v>
      </c>
      <c r="K119" s="212"/>
      <c r="L119" s="213">
        <v>44.8</v>
      </c>
      <c r="M119" s="214"/>
      <c r="N119" s="212">
        <v>15.2</v>
      </c>
      <c r="O119" s="212"/>
      <c r="P119" s="213">
        <v>16.600000000000001</v>
      </c>
      <c r="Q119" s="215"/>
    </row>
    <row r="120" spans="2:17" s="148" customFormat="1" x14ac:dyDescent="0.25">
      <c r="B120" s="341"/>
      <c r="C120" s="336"/>
      <c r="D120" s="209">
        <v>2014</v>
      </c>
      <c r="E120" s="210"/>
      <c r="F120" s="211">
        <v>4.2</v>
      </c>
      <c r="G120" s="212"/>
      <c r="H120" s="213">
        <v>1.2</v>
      </c>
      <c r="I120" s="214"/>
      <c r="J120" s="212">
        <v>30.1</v>
      </c>
      <c r="K120" s="212"/>
      <c r="L120" s="213">
        <v>44.1</v>
      </c>
      <c r="M120" s="214"/>
      <c r="N120" s="212">
        <v>15.6</v>
      </c>
      <c r="O120" s="212"/>
      <c r="P120" s="213">
        <v>18.100000000000001</v>
      </c>
      <c r="Q120" s="215"/>
    </row>
    <row r="121" spans="2:17" x14ac:dyDescent="0.25">
      <c r="B121" s="326" t="s">
        <v>88</v>
      </c>
      <c r="C121" s="334" t="s">
        <v>8</v>
      </c>
      <c r="D121" s="187">
        <v>2000</v>
      </c>
      <c r="E121" s="188"/>
      <c r="F121" s="189">
        <v>3.6</v>
      </c>
      <c r="G121" s="190"/>
      <c r="H121" s="191">
        <v>1</v>
      </c>
      <c r="I121" s="192"/>
      <c r="J121" s="190">
        <v>30.5</v>
      </c>
      <c r="K121" s="190"/>
      <c r="L121" s="191">
        <v>41.2</v>
      </c>
      <c r="M121" s="192"/>
      <c r="N121" s="190">
        <v>13</v>
      </c>
      <c r="O121" s="190"/>
      <c r="P121" s="191">
        <v>10.8</v>
      </c>
      <c r="Q121" s="193"/>
    </row>
    <row r="122" spans="2:17" x14ac:dyDescent="0.25">
      <c r="B122" s="327"/>
      <c r="C122" s="336"/>
      <c r="D122" s="180">
        <v>2005</v>
      </c>
      <c r="E122" s="181"/>
      <c r="F122" s="182">
        <v>3.3</v>
      </c>
      <c r="G122" s="183"/>
      <c r="H122" s="184">
        <v>1</v>
      </c>
      <c r="I122" s="185"/>
      <c r="J122" s="183">
        <v>31.2</v>
      </c>
      <c r="K122" s="183"/>
      <c r="L122" s="184">
        <v>40.6</v>
      </c>
      <c r="M122" s="185"/>
      <c r="N122" s="183">
        <v>16</v>
      </c>
      <c r="O122" s="183"/>
      <c r="P122" s="184">
        <v>14.3</v>
      </c>
      <c r="Q122" s="186"/>
    </row>
    <row r="123" spans="2:17" x14ac:dyDescent="0.25">
      <c r="B123" s="327"/>
      <c r="C123" s="336"/>
      <c r="D123" s="180">
        <v>2014</v>
      </c>
      <c r="E123" s="181"/>
      <c r="F123" s="182">
        <v>2.5</v>
      </c>
      <c r="G123" s="183"/>
      <c r="H123" s="184" t="s">
        <v>0</v>
      </c>
      <c r="I123" s="185"/>
      <c r="J123" s="183">
        <v>31.5</v>
      </c>
      <c r="K123" s="183"/>
      <c r="L123" s="184">
        <v>42</v>
      </c>
      <c r="M123" s="185"/>
      <c r="N123" s="183">
        <v>17.5</v>
      </c>
      <c r="O123" s="183"/>
      <c r="P123" s="184">
        <v>15.1</v>
      </c>
      <c r="Q123" s="186"/>
    </row>
    <row r="124" spans="2:17" x14ac:dyDescent="0.25">
      <c r="B124" s="328"/>
      <c r="C124" s="335"/>
      <c r="D124" s="180">
        <v>2019</v>
      </c>
      <c r="E124" s="181"/>
      <c r="F124" s="182">
        <v>2</v>
      </c>
      <c r="G124" s="183"/>
      <c r="H124" s="184" t="s">
        <v>0</v>
      </c>
      <c r="I124" s="185"/>
      <c r="J124" s="183">
        <v>31.8</v>
      </c>
      <c r="K124" s="183"/>
      <c r="L124" s="184">
        <v>42.2</v>
      </c>
      <c r="M124" s="185"/>
      <c r="N124" s="183">
        <v>17.399999999999999</v>
      </c>
      <c r="O124" s="183"/>
      <c r="P124" s="184">
        <v>16.399999999999999</v>
      </c>
      <c r="Q124" s="186"/>
    </row>
    <row r="125" spans="2:17" x14ac:dyDescent="0.25">
      <c r="B125" s="326" t="s">
        <v>87</v>
      </c>
      <c r="C125" s="334"/>
      <c r="D125" s="187">
        <v>2005</v>
      </c>
      <c r="E125" s="188"/>
      <c r="F125" s="189" t="s">
        <v>0</v>
      </c>
      <c r="G125" s="190"/>
      <c r="H125" s="191" t="s">
        <v>0</v>
      </c>
      <c r="I125" s="192"/>
      <c r="J125" s="190">
        <v>25.4</v>
      </c>
      <c r="K125" s="190"/>
      <c r="L125" s="191">
        <v>31.1</v>
      </c>
      <c r="M125" s="192"/>
      <c r="N125" s="190" t="s">
        <v>0</v>
      </c>
      <c r="O125" s="190"/>
      <c r="P125" s="191" t="s">
        <v>0</v>
      </c>
      <c r="Q125" s="193"/>
    </row>
    <row r="126" spans="2:17" x14ac:dyDescent="0.25">
      <c r="B126" s="327"/>
      <c r="C126" s="336"/>
      <c r="D126" s="180">
        <v>2010</v>
      </c>
      <c r="E126" s="181"/>
      <c r="F126" s="182" t="s">
        <v>0</v>
      </c>
      <c r="G126" s="183"/>
      <c r="H126" s="184" t="s">
        <v>0</v>
      </c>
      <c r="I126" s="185"/>
      <c r="J126" s="183" t="s">
        <v>0</v>
      </c>
      <c r="K126" s="183"/>
      <c r="L126" s="184" t="s">
        <v>0</v>
      </c>
      <c r="M126" s="185"/>
      <c r="N126" s="183">
        <v>23.9</v>
      </c>
      <c r="O126" s="183"/>
      <c r="P126" s="184">
        <v>13.2</v>
      </c>
      <c r="Q126" s="186"/>
    </row>
    <row r="127" spans="2:17" x14ac:dyDescent="0.25">
      <c r="B127" s="328"/>
      <c r="C127" s="335"/>
      <c r="D127" s="180">
        <v>2016</v>
      </c>
      <c r="E127" s="181"/>
      <c r="F127" s="182" t="s">
        <v>0</v>
      </c>
      <c r="G127" s="183"/>
      <c r="H127" s="184" t="s">
        <v>0</v>
      </c>
      <c r="I127" s="185"/>
      <c r="J127" s="183" t="s">
        <v>0</v>
      </c>
      <c r="K127" s="183"/>
      <c r="L127" s="184" t="s">
        <v>0</v>
      </c>
      <c r="M127" s="185"/>
      <c r="N127" s="183">
        <v>26.5</v>
      </c>
      <c r="O127" s="183"/>
      <c r="P127" s="184">
        <v>14.6</v>
      </c>
      <c r="Q127" s="186"/>
    </row>
    <row r="128" spans="2:17" x14ac:dyDescent="0.25">
      <c r="B128" s="326" t="s">
        <v>86</v>
      </c>
      <c r="C128" s="334"/>
      <c r="D128" s="187">
        <v>2000</v>
      </c>
      <c r="E128" s="188"/>
      <c r="F128" s="189">
        <v>3.1</v>
      </c>
      <c r="G128" s="190"/>
      <c r="H128" s="191">
        <v>0.8</v>
      </c>
      <c r="I128" s="192"/>
      <c r="J128" s="190">
        <v>29.7</v>
      </c>
      <c r="K128" s="190"/>
      <c r="L128" s="191">
        <v>38.5</v>
      </c>
      <c r="M128" s="192"/>
      <c r="N128" s="190">
        <v>9.6</v>
      </c>
      <c r="O128" s="190"/>
      <c r="P128" s="191">
        <v>7.8</v>
      </c>
      <c r="Q128" s="193"/>
    </row>
    <row r="129" spans="2:17" x14ac:dyDescent="0.25">
      <c r="B129" s="327"/>
      <c r="C129" s="336"/>
      <c r="D129" s="180">
        <v>2008</v>
      </c>
      <c r="E129" s="181"/>
      <c r="F129" s="182">
        <v>3.1</v>
      </c>
      <c r="G129" s="183"/>
      <c r="H129" s="184">
        <v>0.6</v>
      </c>
      <c r="I129" s="185"/>
      <c r="J129" s="183">
        <v>31.8</v>
      </c>
      <c r="K129" s="183"/>
      <c r="L129" s="184">
        <v>45.2</v>
      </c>
      <c r="M129" s="185"/>
      <c r="N129" s="183">
        <v>7.1</v>
      </c>
      <c r="O129" s="183"/>
      <c r="P129" s="184">
        <v>6.8</v>
      </c>
      <c r="Q129" s="186"/>
    </row>
    <row r="130" spans="2:17" x14ac:dyDescent="0.25">
      <c r="B130" s="328"/>
      <c r="C130" s="335"/>
      <c r="D130" s="194">
        <v>2014</v>
      </c>
      <c r="E130" s="195"/>
      <c r="F130" s="196">
        <v>2.2000000000000002</v>
      </c>
      <c r="G130" s="197"/>
      <c r="H130" s="198">
        <v>1</v>
      </c>
      <c r="I130" s="199"/>
      <c r="J130" s="197">
        <v>37.9</v>
      </c>
      <c r="K130" s="197"/>
      <c r="L130" s="198">
        <v>52.2</v>
      </c>
      <c r="M130" s="199"/>
      <c r="N130" s="197">
        <v>9.3000000000000007</v>
      </c>
      <c r="O130" s="197"/>
      <c r="P130" s="198">
        <v>8.6</v>
      </c>
      <c r="Q130" s="200"/>
    </row>
    <row r="131" spans="2:17" x14ac:dyDescent="0.25">
      <c r="B131" s="326" t="s">
        <v>85</v>
      </c>
      <c r="C131" s="334" t="s">
        <v>9</v>
      </c>
      <c r="D131" s="180">
        <v>2003</v>
      </c>
      <c r="E131" s="181"/>
      <c r="F131" s="182">
        <v>7</v>
      </c>
      <c r="G131" s="183"/>
      <c r="H131" s="184">
        <v>2.9</v>
      </c>
      <c r="I131" s="185"/>
      <c r="J131" s="183">
        <v>23.3</v>
      </c>
      <c r="K131" s="183"/>
      <c r="L131" s="184">
        <v>40.1</v>
      </c>
      <c r="M131" s="185"/>
      <c r="N131" s="183">
        <v>17.7</v>
      </c>
      <c r="O131" s="183"/>
      <c r="P131" s="184">
        <v>14.6</v>
      </c>
      <c r="Q131" s="186"/>
    </row>
    <row r="132" spans="2:17" x14ac:dyDescent="0.25">
      <c r="B132" s="327"/>
      <c r="C132" s="336"/>
      <c r="D132" s="180">
        <v>2009</v>
      </c>
      <c r="E132" s="181"/>
      <c r="F132" s="182">
        <v>5.5</v>
      </c>
      <c r="G132" s="183"/>
      <c r="H132" s="184" t="s">
        <v>0</v>
      </c>
      <c r="I132" s="185"/>
      <c r="J132" s="183">
        <v>26.3</v>
      </c>
      <c r="K132" s="183"/>
      <c r="L132" s="184">
        <v>42.9</v>
      </c>
      <c r="M132" s="185"/>
      <c r="N132" s="183">
        <v>15</v>
      </c>
      <c r="O132" s="183"/>
      <c r="P132" s="184">
        <v>13.8</v>
      </c>
      <c r="Q132" s="186"/>
    </row>
    <row r="133" spans="2:17" x14ac:dyDescent="0.25">
      <c r="B133" s="327"/>
      <c r="C133" s="336"/>
      <c r="D133" s="180">
        <v>2014</v>
      </c>
      <c r="E133" s="181"/>
      <c r="F133" s="182">
        <v>3.3</v>
      </c>
      <c r="G133" s="183"/>
      <c r="H133" s="184" t="s">
        <v>0</v>
      </c>
      <c r="I133" s="185"/>
      <c r="J133" s="183">
        <v>30</v>
      </c>
      <c r="K133" s="183"/>
      <c r="L133" s="184">
        <v>47.3</v>
      </c>
      <c r="M133" s="185"/>
      <c r="N133" s="183">
        <v>16.7</v>
      </c>
      <c r="O133" s="183"/>
      <c r="P133" s="184">
        <v>16.2</v>
      </c>
      <c r="Q133" s="186"/>
    </row>
    <row r="134" spans="2:17" x14ac:dyDescent="0.25">
      <c r="B134" s="328"/>
      <c r="C134" s="335"/>
      <c r="D134" s="180">
        <v>2019</v>
      </c>
      <c r="E134" s="181"/>
      <c r="F134" s="182">
        <v>5.9</v>
      </c>
      <c r="G134" s="183"/>
      <c r="H134" s="184">
        <v>1.1000000000000001</v>
      </c>
      <c r="I134" s="185"/>
      <c r="J134" s="183">
        <v>30.7</v>
      </c>
      <c r="K134" s="183"/>
      <c r="L134" s="184">
        <v>45.5</v>
      </c>
      <c r="M134" s="185"/>
      <c r="N134" s="183">
        <v>18</v>
      </c>
      <c r="O134" s="183"/>
      <c r="P134" s="184">
        <v>20.2</v>
      </c>
      <c r="Q134" s="186"/>
    </row>
    <row r="135" spans="2:17" x14ac:dyDescent="0.25">
      <c r="B135" s="326" t="s">
        <v>84</v>
      </c>
      <c r="C135" s="334"/>
      <c r="D135" s="187">
        <v>2001</v>
      </c>
      <c r="E135" s="202" t="s">
        <v>17</v>
      </c>
      <c r="F135" s="189">
        <v>2.1</v>
      </c>
      <c r="G135" s="190"/>
      <c r="H135" s="191">
        <v>0.3</v>
      </c>
      <c r="I135" s="192"/>
      <c r="J135" s="190">
        <v>30.5</v>
      </c>
      <c r="K135" s="190"/>
      <c r="L135" s="191">
        <v>49.8</v>
      </c>
      <c r="M135" s="192"/>
      <c r="N135" s="190">
        <v>13.8</v>
      </c>
      <c r="O135" s="190"/>
      <c r="P135" s="191">
        <v>16.2</v>
      </c>
      <c r="Q135" s="193"/>
    </row>
    <row r="136" spans="2:17" x14ac:dyDescent="0.25">
      <c r="B136" s="327"/>
      <c r="C136" s="336"/>
      <c r="D136" s="180">
        <v>2008</v>
      </c>
      <c r="E136" s="216" t="s">
        <v>6</v>
      </c>
      <c r="F136" s="182">
        <v>0.8</v>
      </c>
      <c r="G136" s="183"/>
      <c r="H136" s="184">
        <v>0.2</v>
      </c>
      <c r="I136" s="185"/>
      <c r="J136" s="183">
        <v>34.5</v>
      </c>
      <c r="K136" s="183"/>
      <c r="L136" s="184">
        <v>49.3</v>
      </c>
      <c r="M136" s="185"/>
      <c r="N136" s="183">
        <v>15.6</v>
      </c>
      <c r="O136" s="183"/>
      <c r="P136" s="184">
        <v>18.5</v>
      </c>
      <c r="Q136" s="186"/>
    </row>
    <row r="137" spans="2:17" x14ac:dyDescent="0.25">
      <c r="B137" s="327"/>
      <c r="C137" s="336"/>
      <c r="D137" s="180">
        <v>2014</v>
      </c>
      <c r="E137" s="216" t="s">
        <v>6</v>
      </c>
      <c r="F137" s="182">
        <v>2.9</v>
      </c>
      <c r="G137" s="183"/>
      <c r="H137" s="184">
        <v>0.9</v>
      </c>
      <c r="I137" s="185"/>
      <c r="J137" s="183">
        <v>30.2</v>
      </c>
      <c r="K137" s="183"/>
      <c r="L137" s="184">
        <v>42.7</v>
      </c>
      <c r="M137" s="185"/>
      <c r="N137" s="183">
        <v>17</v>
      </c>
      <c r="O137" s="183"/>
      <c r="P137" s="184">
        <v>20.3</v>
      </c>
      <c r="Q137" s="186"/>
    </row>
    <row r="138" spans="2:17" x14ac:dyDescent="0.25">
      <c r="B138" s="328"/>
      <c r="C138" s="335"/>
      <c r="D138" s="180">
        <v>2019</v>
      </c>
      <c r="E138" s="216"/>
      <c r="F138" s="182">
        <v>2.5</v>
      </c>
      <c r="G138" s="183"/>
      <c r="H138" s="184">
        <v>0.7</v>
      </c>
      <c r="I138" s="185"/>
      <c r="J138" s="183">
        <v>30.5</v>
      </c>
      <c r="K138" s="183"/>
      <c r="L138" s="184">
        <v>43.7</v>
      </c>
      <c r="M138" s="185"/>
      <c r="N138" s="183">
        <v>18</v>
      </c>
      <c r="O138" s="183"/>
      <c r="P138" s="184">
        <v>20.7</v>
      </c>
      <c r="Q138" s="186"/>
    </row>
    <row r="139" spans="2:17" x14ac:dyDescent="0.25">
      <c r="B139" s="326" t="s">
        <v>83</v>
      </c>
      <c r="C139" s="334"/>
      <c r="D139" s="187">
        <v>2000</v>
      </c>
      <c r="E139" s="188"/>
      <c r="F139" s="189">
        <v>3.3</v>
      </c>
      <c r="G139" s="190"/>
      <c r="H139" s="191">
        <v>1.9</v>
      </c>
      <c r="I139" s="192"/>
      <c r="J139" s="190">
        <v>27.5</v>
      </c>
      <c r="K139" s="190"/>
      <c r="L139" s="191">
        <v>37.6</v>
      </c>
      <c r="M139" s="192"/>
      <c r="N139" s="190">
        <v>31.8</v>
      </c>
      <c r="O139" s="190"/>
      <c r="P139" s="191">
        <v>25.8</v>
      </c>
      <c r="Q139" s="193"/>
    </row>
    <row r="140" spans="2:17" x14ac:dyDescent="0.25">
      <c r="B140" s="327"/>
      <c r="C140" s="336"/>
      <c r="D140" s="180">
        <v>2010</v>
      </c>
      <c r="E140" s="181"/>
      <c r="F140" s="182">
        <v>2.9</v>
      </c>
      <c r="G140" s="183"/>
      <c r="H140" s="184">
        <v>1.4</v>
      </c>
      <c r="I140" s="185"/>
      <c r="J140" s="183">
        <v>27.3</v>
      </c>
      <c r="K140" s="183"/>
      <c r="L140" s="184">
        <v>36.9</v>
      </c>
      <c r="M140" s="185"/>
      <c r="N140" s="183">
        <v>34.9</v>
      </c>
      <c r="O140" s="183"/>
      <c r="P140" s="184">
        <v>33.799999999999997</v>
      </c>
      <c r="Q140" s="186"/>
    </row>
    <row r="141" spans="2:17" x14ac:dyDescent="0.25">
      <c r="B141" s="327"/>
      <c r="C141" s="336"/>
      <c r="D141" s="180">
        <v>2014</v>
      </c>
      <c r="E141" s="181"/>
      <c r="F141" s="182">
        <v>2</v>
      </c>
      <c r="G141" s="183"/>
      <c r="H141" s="184">
        <v>1.8</v>
      </c>
      <c r="I141" s="185"/>
      <c r="J141" s="183">
        <v>26.2</v>
      </c>
      <c r="K141" s="183"/>
      <c r="L141" s="184">
        <v>37.4</v>
      </c>
      <c r="M141" s="185"/>
      <c r="N141" s="183">
        <v>39.1</v>
      </c>
      <c r="O141" s="183"/>
      <c r="P141" s="184">
        <v>33.799999999999997</v>
      </c>
      <c r="Q141" s="186"/>
    </row>
    <row r="142" spans="2:17" x14ac:dyDescent="0.25">
      <c r="B142" s="328"/>
      <c r="C142" s="335"/>
      <c r="D142" s="180">
        <v>2019</v>
      </c>
      <c r="E142" s="181"/>
      <c r="F142" s="182" t="s">
        <v>0</v>
      </c>
      <c r="G142" s="183"/>
      <c r="H142" s="184" t="s">
        <v>0</v>
      </c>
      <c r="I142" s="185"/>
      <c r="J142" s="183">
        <v>26.9</v>
      </c>
      <c r="K142" s="183"/>
      <c r="L142" s="184">
        <v>33.700000000000003</v>
      </c>
      <c r="M142" s="185"/>
      <c r="N142" s="183">
        <v>42.1</v>
      </c>
      <c r="O142" s="183"/>
      <c r="P142" s="184">
        <v>43.5</v>
      </c>
      <c r="Q142" s="186"/>
    </row>
    <row r="143" spans="2:17" x14ac:dyDescent="0.25">
      <c r="B143" s="326" t="s">
        <v>80</v>
      </c>
      <c r="C143" s="334"/>
      <c r="D143" s="187">
        <v>2002</v>
      </c>
      <c r="E143" s="188"/>
      <c r="F143" s="189">
        <v>6.5</v>
      </c>
      <c r="G143" s="190"/>
      <c r="H143" s="191">
        <v>1.8</v>
      </c>
      <c r="I143" s="192"/>
      <c r="J143" s="190">
        <v>21.8</v>
      </c>
      <c r="K143" s="190"/>
      <c r="L143" s="191">
        <v>37.5</v>
      </c>
      <c r="M143" s="192"/>
      <c r="N143" s="190">
        <v>7.5</v>
      </c>
      <c r="O143" s="190"/>
      <c r="P143" s="191">
        <v>7.9</v>
      </c>
      <c r="Q143" s="193"/>
    </row>
    <row r="144" spans="2:17" x14ac:dyDescent="0.25">
      <c r="B144" s="327"/>
      <c r="C144" s="336"/>
      <c r="D144" s="180">
        <v>2007</v>
      </c>
      <c r="E144" s="181"/>
      <c r="F144" s="182">
        <v>6.4</v>
      </c>
      <c r="G144" s="183"/>
      <c r="H144" s="184">
        <v>1.3</v>
      </c>
      <c r="I144" s="185"/>
      <c r="J144" s="183">
        <v>20.9</v>
      </c>
      <c r="K144" s="183"/>
      <c r="L144" s="184">
        <v>37.799999999999997</v>
      </c>
      <c r="M144" s="185"/>
      <c r="N144" s="183">
        <v>7.7</v>
      </c>
      <c r="O144" s="183"/>
      <c r="P144" s="184">
        <v>8.6</v>
      </c>
      <c r="Q144" s="186"/>
    </row>
    <row r="145" spans="2:17" x14ac:dyDescent="0.25">
      <c r="B145" s="327"/>
      <c r="C145" s="336"/>
      <c r="D145" s="180">
        <v>2012</v>
      </c>
      <c r="E145" s="181"/>
      <c r="F145" s="182">
        <v>6.2</v>
      </c>
      <c r="G145" s="183"/>
      <c r="H145" s="184">
        <v>1.2</v>
      </c>
      <c r="I145" s="185"/>
      <c r="J145" s="183">
        <v>22.6</v>
      </c>
      <c r="K145" s="183"/>
      <c r="L145" s="184">
        <v>39.200000000000003</v>
      </c>
      <c r="M145" s="185"/>
      <c r="N145" s="183">
        <v>9.4</v>
      </c>
      <c r="O145" s="183"/>
      <c r="P145" s="184">
        <v>11.2</v>
      </c>
      <c r="Q145" s="186"/>
    </row>
    <row r="146" spans="2:17" x14ac:dyDescent="0.25">
      <c r="B146" s="328"/>
      <c r="C146" s="335"/>
      <c r="D146" s="180">
        <v>2017</v>
      </c>
      <c r="E146" s="181"/>
      <c r="F146" s="182">
        <v>5.4</v>
      </c>
      <c r="G146" s="183"/>
      <c r="H146" s="184">
        <v>1.3</v>
      </c>
      <c r="I146" s="185"/>
      <c r="J146" s="183">
        <v>22.8</v>
      </c>
      <c r="K146" s="183"/>
      <c r="L146" s="184">
        <v>38.700000000000003</v>
      </c>
      <c r="M146" s="185"/>
      <c r="N146" s="183">
        <v>10.199999999999999</v>
      </c>
      <c r="O146" s="183"/>
      <c r="P146" s="184">
        <v>12.3</v>
      </c>
      <c r="Q146" s="186"/>
    </row>
    <row r="147" spans="2:17" x14ac:dyDescent="0.25">
      <c r="B147" s="326" t="s">
        <v>79</v>
      </c>
      <c r="C147" s="334" t="s">
        <v>10</v>
      </c>
      <c r="D147" s="187">
        <v>2000</v>
      </c>
      <c r="E147" s="206"/>
      <c r="F147" s="189">
        <v>2.8</v>
      </c>
      <c r="G147" s="190"/>
      <c r="H147" s="191">
        <v>1.2</v>
      </c>
      <c r="I147" s="192"/>
      <c r="J147" s="190">
        <v>27.2</v>
      </c>
      <c r="K147" s="190"/>
      <c r="L147" s="191">
        <v>39.200000000000003</v>
      </c>
      <c r="M147" s="192"/>
      <c r="N147" s="190">
        <v>8.9</v>
      </c>
      <c r="O147" s="190"/>
      <c r="P147" s="191">
        <v>10</v>
      </c>
      <c r="Q147" s="193"/>
    </row>
    <row r="148" spans="2:17" x14ac:dyDescent="0.25">
      <c r="B148" s="327"/>
      <c r="C148" s="336"/>
      <c r="D148" s="180">
        <v>2010</v>
      </c>
      <c r="E148" s="207"/>
      <c r="F148" s="182">
        <v>2.5</v>
      </c>
      <c r="G148" s="183"/>
      <c r="H148" s="184">
        <v>0.8</v>
      </c>
      <c r="I148" s="185"/>
      <c r="J148" s="183">
        <v>28.8</v>
      </c>
      <c r="K148" s="183"/>
      <c r="L148" s="184">
        <v>43</v>
      </c>
      <c r="M148" s="185"/>
      <c r="N148" s="183">
        <v>10.5</v>
      </c>
      <c r="O148" s="183"/>
      <c r="P148" s="184">
        <v>11.7</v>
      </c>
      <c r="Q148" s="186"/>
    </row>
    <row r="149" spans="2:17" x14ac:dyDescent="0.25">
      <c r="B149" s="327"/>
      <c r="C149" s="336"/>
      <c r="D149" s="180">
        <v>2015</v>
      </c>
      <c r="E149" s="207"/>
      <c r="F149" s="182">
        <v>3.3</v>
      </c>
      <c r="G149" s="183"/>
      <c r="H149" s="184">
        <v>1.1000000000000001</v>
      </c>
      <c r="I149" s="185"/>
      <c r="J149" s="183">
        <v>29</v>
      </c>
      <c r="K149" s="183"/>
      <c r="L149" s="184">
        <v>42.8</v>
      </c>
      <c r="M149" s="185"/>
      <c r="N149" s="183">
        <v>12.1</v>
      </c>
      <c r="O149" s="183"/>
      <c r="P149" s="184">
        <v>12.3</v>
      </c>
      <c r="Q149" s="186"/>
    </row>
    <row r="150" spans="2:17" x14ac:dyDescent="0.25">
      <c r="B150" s="328"/>
      <c r="C150" s="335"/>
      <c r="D150" s="180">
        <v>2017</v>
      </c>
      <c r="E150" s="207"/>
      <c r="F150" s="182">
        <v>3.4</v>
      </c>
      <c r="G150" s="183"/>
      <c r="H150" s="184">
        <v>1.6</v>
      </c>
      <c r="I150" s="185"/>
      <c r="J150" s="183">
        <v>28</v>
      </c>
      <c r="K150" s="183"/>
      <c r="L150" s="184">
        <v>42.1</v>
      </c>
      <c r="M150" s="185"/>
      <c r="N150" s="183">
        <v>12.2</v>
      </c>
      <c r="O150" s="183"/>
      <c r="P150" s="184">
        <v>14</v>
      </c>
      <c r="Q150" s="186"/>
    </row>
    <row r="151" spans="2:17" x14ac:dyDescent="0.25">
      <c r="B151" s="171" t="s">
        <v>78</v>
      </c>
      <c r="C151" s="217"/>
      <c r="D151" s="172" t="s">
        <v>0</v>
      </c>
      <c r="E151" s="173"/>
      <c r="F151" s="174" t="s">
        <v>0</v>
      </c>
      <c r="G151" s="175"/>
      <c r="H151" s="176" t="s">
        <v>0</v>
      </c>
      <c r="I151" s="177"/>
      <c r="J151" s="175" t="s">
        <v>0</v>
      </c>
      <c r="K151" s="175"/>
      <c r="L151" s="176" t="s">
        <v>0</v>
      </c>
      <c r="M151" s="177"/>
      <c r="N151" s="175" t="s">
        <v>0</v>
      </c>
      <c r="O151" s="175"/>
      <c r="P151" s="176" t="s">
        <v>0</v>
      </c>
      <c r="Q151" s="178"/>
    </row>
    <row r="152" spans="2:17" x14ac:dyDescent="0.25">
      <c r="B152" s="326" t="s">
        <v>77</v>
      </c>
      <c r="C152" s="334"/>
      <c r="D152" s="218">
        <v>2008</v>
      </c>
      <c r="E152" s="219"/>
      <c r="F152" s="182">
        <v>5.9</v>
      </c>
      <c r="G152" s="183"/>
      <c r="H152" s="184">
        <v>2.7</v>
      </c>
      <c r="I152" s="185"/>
      <c r="J152" s="183">
        <v>27.4</v>
      </c>
      <c r="K152" s="183"/>
      <c r="L152" s="184">
        <v>36.9</v>
      </c>
      <c r="M152" s="185"/>
      <c r="N152" s="183">
        <v>18.5</v>
      </c>
      <c r="O152" s="183"/>
      <c r="P152" s="184">
        <v>12.3</v>
      </c>
      <c r="Q152" s="186"/>
    </row>
    <row r="153" spans="2:17" x14ac:dyDescent="0.25">
      <c r="B153" s="327"/>
      <c r="C153" s="336"/>
      <c r="D153" s="218">
        <v>2010</v>
      </c>
      <c r="E153" s="219"/>
      <c r="F153" s="182">
        <v>5.9</v>
      </c>
      <c r="G153" s="183"/>
      <c r="H153" s="184">
        <v>3.5</v>
      </c>
      <c r="I153" s="185"/>
      <c r="J153" s="183">
        <v>28.4</v>
      </c>
      <c r="K153" s="183"/>
      <c r="L153" s="184">
        <v>37.299999999999997</v>
      </c>
      <c r="M153" s="185"/>
      <c r="N153" s="183">
        <v>21</v>
      </c>
      <c r="O153" s="183"/>
      <c r="P153" s="184">
        <v>13.2</v>
      </c>
      <c r="Q153" s="186"/>
    </row>
    <row r="154" spans="2:17" x14ac:dyDescent="0.25">
      <c r="B154" s="327"/>
      <c r="C154" s="336"/>
      <c r="D154" s="218">
        <v>2014</v>
      </c>
      <c r="E154" s="219"/>
      <c r="F154" s="182">
        <v>5.5</v>
      </c>
      <c r="G154" s="183"/>
      <c r="H154" s="184">
        <v>2.8</v>
      </c>
      <c r="I154" s="185"/>
      <c r="J154" s="183">
        <v>29.3</v>
      </c>
      <c r="K154" s="183"/>
      <c r="L154" s="184">
        <v>38.200000000000003</v>
      </c>
      <c r="M154" s="185"/>
      <c r="N154" s="183">
        <v>24.5</v>
      </c>
      <c r="O154" s="183"/>
      <c r="P154" s="184">
        <v>15.3</v>
      </c>
      <c r="Q154" s="186"/>
    </row>
    <row r="155" spans="2:17" x14ac:dyDescent="0.25">
      <c r="B155" s="328"/>
      <c r="C155" s="335"/>
      <c r="D155" s="218">
        <v>2017</v>
      </c>
      <c r="E155" s="219"/>
      <c r="F155" s="182" t="s">
        <v>0</v>
      </c>
      <c r="G155" s="183"/>
      <c r="H155" s="184" t="s">
        <v>0</v>
      </c>
      <c r="I155" s="185"/>
      <c r="J155" s="183">
        <v>30.1</v>
      </c>
      <c r="K155" s="183"/>
      <c r="L155" s="184">
        <v>41.2</v>
      </c>
      <c r="M155" s="185"/>
      <c r="N155" s="183">
        <v>35.9</v>
      </c>
      <c r="O155" s="183"/>
      <c r="P155" s="184">
        <v>21.6</v>
      </c>
      <c r="Q155" s="186"/>
    </row>
    <row r="156" spans="2:17" x14ac:dyDescent="0.25">
      <c r="B156" s="326" t="s">
        <v>76</v>
      </c>
      <c r="C156" s="334" t="s">
        <v>8</v>
      </c>
      <c r="D156" s="220">
        <v>2006</v>
      </c>
      <c r="E156" s="221"/>
      <c r="F156" s="189">
        <v>2.2999999999999998</v>
      </c>
      <c r="G156" s="190"/>
      <c r="H156" s="191">
        <v>0.9</v>
      </c>
      <c r="I156" s="192"/>
      <c r="J156" s="190" t="s">
        <v>0</v>
      </c>
      <c r="K156" s="190"/>
      <c r="L156" s="191" t="s">
        <v>0</v>
      </c>
      <c r="M156" s="192"/>
      <c r="N156" s="190" t="s">
        <v>0</v>
      </c>
      <c r="O156" s="190"/>
      <c r="P156" s="191" t="s">
        <v>0</v>
      </c>
      <c r="Q156" s="193"/>
    </row>
    <row r="157" spans="2:17" x14ac:dyDescent="0.25">
      <c r="B157" s="327"/>
      <c r="C157" s="336"/>
      <c r="D157" s="218">
        <v>2010</v>
      </c>
      <c r="E157" s="219"/>
      <c r="F157" s="182">
        <v>1.8</v>
      </c>
      <c r="G157" s="183"/>
      <c r="H157" s="184">
        <v>0.5</v>
      </c>
      <c r="I157" s="185"/>
      <c r="J157" s="183" t="s">
        <v>0</v>
      </c>
      <c r="K157" s="183"/>
      <c r="L157" s="184" t="s">
        <v>0</v>
      </c>
      <c r="M157" s="185"/>
      <c r="N157" s="183" t="s">
        <v>0</v>
      </c>
      <c r="O157" s="183"/>
      <c r="P157" s="184" t="s">
        <v>0</v>
      </c>
      <c r="Q157" s="186"/>
    </row>
    <row r="158" spans="2:17" x14ac:dyDescent="0.25">
      <c r="B158" s="327"/>
      <c r="C158" s="336"/>
      <c r="D158" s="218">
        <v>2015</v>
      </c>
      <c r="E158" s="219"/>
      <c r="F158" s="182">
        <v>2.1</v>
      </c>
      <c r="G158" s="183"/>
      <c r="H158" s="184">
        <v>0.5</v>
      </c>
      <c r="I158" s="185"/>
      <c r="J158" s="183" t="s">
        <v>0</v>
      </c>
      <c r="K158" s="183"/>
      <c r="L158" s="184" t="s">
        <v>0</v>
      </c>
      <c r="M158" s="185"/>
      <c r="N158" s="183" t="s">
        <v>0</v>
      </c>
      <c r="O158" s="183"/>
      <c r="P158" s="184" t="s">
        <v>0</v>
      </c>
      <c r="Q158" s="186"/>
    </row>
    <row r="159" spans="2:17" x14ac:dyDescent="0.25">
      <c r="B159" s="328"/>
      <c r="C159" s="335"/>
      <c r="D159" s="222">
        <v>2017</v>
      </c>
      <c r="E159" s="223"/>
      <c r="F159" s="196">
        <v>2.4</v>
      </c>
      <c r="G159" s="197"/>
      <c r="H159" s="198">
        <v>0.5</v>
      </c>
      <c r="I159" s="199"/>
      <c r="J159" s="197" t="s">
        <v>0</v>
      </c>
      <c r="K159" s="197"/>
      <c r="L159" s="198" t="s">
        <v>0</v>
      </c>
      <c r="M159" s="199"/>
      <c r="N159" s="197" t="s">
        <v>0</v>
      </c>
      <c r="O159" s="197"/>
      <c r="P159" s="198" t="s">
        <v>0</v>
      </c>
      <c r="Q159" s="200"/>
    </row>
    <row r="160" spans="2:17" x14ac:dyDescent="0.25">
      <c r="B160" s="326" t="s">
        <v>75</v>
      </c>
      <c r="C160" s="334" t="s">
        <v>8</v>
      </c>
      <c r="D160" s="218">
        <v>2000</v>
      </c>
      <c r="E160" s="219"/>
      <c r="F160" s="182">
        <v>5.5</v>
      </c>
      <c r="G160" s="183"/>
      <c r="H160" s="184">
        <v>1.4</v>
      </c>
      <c r="I160" s="185"/>
      <c r="J160" s="183">
        <v>28.5</v>
      </c>
      <c r="K160" s="183"/>
      <c r="L160" s="184">
        <v>38.5</v>
      </c>
      <c r="M160" s="185"/>
      <c r="N160" s="183">
        <v>18.5</v>
      </c>
      <c r="O160" s="183"/>
      <c r="P160" s="184">
        <v>18</v>
      </c>
      <c r="Q160" s="186"/>
    </row>
    <row r="161" spans="1:19" x14ac:dyDescent="0.25">
      <c r="B161" s="327"/>
      <c r="C161" s="336"/>
      <c r="D161" s="218">
        <v>2009</v>
      </c>
      <c r="E161" s="219"/>
      <c r="F161" s="182">
        <v>5.7</v>
      </c>
      <c r="G161" s="183"/>
      <c r="H161" s="184">
        <v>2</v>
      </c>
      <c r="I161" s="185"/>
      <c r="J161" s="183">
        <v>30.4</v>
      </c>
      <c r="K161" s="183"/>
      <c r="L161" s="184">
        <v>38.6</v>
      </c>
      <c r="M161" s="185"/>
      <c r="N161" s="183">
        <v>18.399999999999999</v>
      </c>
      <c r="O161" s="183"/>
      <c r="P161" s="184">
        <v>20.8</v>
      </c>
      <c r="Q161" s="186"/>
    </row>
    <row r="162" spans="1:19" x14ac:dyDescent="0.25">
      <c r="B162" s="327"/>
      <c r="C162" s="336"/>
      <c r="D162" s="218">
        <v>2014</v>
      </c>
      <c r="E162" s="219"/>
      <c r="F162" s="182">
        <v>4.7</v>
      </c>
      <c r="G162" s="183"/>
      <c r="H162" s="184">
        <v>2</v>
      </c>
      <c r="I162" s="185"/>
      <c r="J162" s="183">
        <v>27.8</v>
      </c>
      <c r="K162" s="183"/>
      <c r="L162" s="184">
        <v>39.4</v>
      </c>
      <c r="M162" s="185"/>
      <c r="N162" s="183">
        <v>19.899999999999999</v>
      </c>
      <c r="O162" s="183"/>
      <c r="P162" s="184">
        <v>21.4</v>
      </c>
      <c r="Q162" s="186"/>
    </row>
    <row r="163" spans="1:19" x14ac:dyDescent="0.25">
      <c r="B163" s="328"/>
      <c r="C163" s="335"/>
      <c r="D163" s="218">
        <v>2019</v>
      </c>
      <c r="E163" s="219"/>
      <c r="F163" s="182">
        <v>3.9</v>
      </c>
      <c r="G163" s="183"/>
      <c r="H163" s="184">
        <v>1.4</v>
      </c>
      <c r="I163" s="185"/>
      <c r="J163" s="183">
        <v>29.2</v>
      </c>
      <c r="K163" s="183"/>
      <c r="L163" s="184">
        <v>40.1</v>
      </c>
      <c r="M163" s="185"/>
      <c r="N163" s="183">
        <v>22.7</v>
      </c>
      <c r="O163" s="183"/>
      <c r="P163" s="184">
        <v>25.1</v>
      </c>
      <c r="Q163" s="186"/>
    </row>
    <row r="164" spans="1:19" x14ac:dyDescent="0.25">
      <c r="B164" s="326" t="s">
        <v>74</v>
      </c>
      <c r="C164" s="334" t="s">
        <v>197</v>
      </c>
      <c r="D164" s="220">
        <v>2000</v>
      </c>
      <c r="E164" s="221"/>
      <c r="F164" s="189">
        <v>1.8</v>
      </c>
      <c r="G164" s="190"/>
      <c r="H164" s="191">
        <v>1.1000000000000001</v>
      </c>
      <c r="I164" s="192"/>
      <c r="J164" s="190">
        <v>33.799999999999997</v>
      </c>
      <c r="K164" s="190"/>
      <c r="L164" s="191">
        <v>44.5</v>
      </c>
      <c r="M164" s="192"/>
      <c r="N164" s="190">
        <v>21.4</v>
      </c>
      <c r="O164" s="190"/>
      <c r="P164" s="191">
        <v>21</v>
      </c>
      <c r="Q164" s="193"/>
    </row>
    <row r="165" spans="1:19" x14ac:dyDescent="0.25">
      <c r="B165" s="327"/>
      <c r="C165" s="336"/>
      <c r="D165" s="218">
        <v>2010</v>
      </c>
      <c r="E165" s="219"/>
      <c r="F165" s="182">
        <v>1.9</v>
      </c>
      <c r="G165" s="183"/>
      <c r="H165" s="184">
        <v>1.3</v>
      </c>
      <c r="I165" s="185"/>
      <c r="J165" s="183">
        <v>31.7</v>
      </c>
      <c r="K165" s="183"/>
      <c r="L165" s="184">
        <v>41.6</v>
      </c>
      <c r="M165" s="185"/>
      <c r="N165" s="183">
        <v>26.1</v>
      </c>
      <c r="O165" s="183"/>
      <c r="P165" s="184">
        <v>26.2</v>
      </c>
      <c r="Q165" s="186"/>
    </row>
    <row r="166" spans="1:19" x14ac:dyDescent="0.25">
      <c r="B166" s="327"/>
      <c r="C166" s="336"/>
      <c r="D166" s="218">
        <v>2014</v>
      </c>
      <c r="E166" s="219"/>
      <c r="F166" s="182">
        <v>1.4</v>
      </c>
      <c r="G166" s="183"/>
      <c r="H166" s="184">
        <v>1.9</v>
      </c>
      <c r="I166" s="185"/>
      <c r="J166" s="183">
        <v>31.4</v>
      </c>
      <c r="K166" s="183"/>
      <c r="L166" s="184">
        <v>41</v>
      </c>
      <c r="M166" s="185"/>
      <c r="N166" s="183">
        <v>26.8</v>
      </c>
      <c r="O166" s="183"/>
      <c r="P166" s="184">
        <v>24.3</v>
      </c>
      <c r="Q166" s="186"/>
    </row>
    <row r="167" spans="1:19" x14ac:dyDescent="0.25">
      <c r="B167" s="328"/>
      <c r="C167" s="335"/>
      <c r="D167" s="218">
        <v>2019</v>
      </c>
      <c r="E167" s="219"/>
      <c r="F167" s="182" t="s">
        <v>0</v>
      </c>
      <c r="G167" s="183"/>
      <c r="H167" s="184" t="s">
        <v>0</v>
      </c>
      <c r="I167" s="185"/>
      <c r="J167" s="183">
        <v>31.3</v>
      </c>
      <c r="K167" s="183"/>
      <c r="L167" s="184">
        <v>41.2</v>
      </c>
      <c r="M167" s="185"/>
      <c r="N167" s="183">
        <v>29.1</v>
      </c>
      <c r="O167" s="183"/>
      <c r="P167" s="184">
        <v>27</v>
      </c>
      <c r="Q167" s="186"/>
    </row>
    <row r="168" spans="1:19" x14ac:dyDescent="0.25">
      <c r="B168" s="326" t="s">
        <v>72</v>
      </c>
      <c r="C168" s="334" t="s">
        <v>8</v>
      </c>
      <c r="D168" s="220">
        <v>2000</v>
      </c>
      <c r="E168" s="221"/>
      <c r="F168" s="189">
        <v>6</v>
      </c>
      <c r="G168" s="190"/>
      <c r="H168" s="191">
        <v>1</v>
      </c>
      <c r="I168" s="192"/>
      <c r="J168" s="190">
        <v>26</v>
      </c>
      <c r="K168" s="190"/>
      <c r="L168" s="191">
        <v>42.4</v>
      </c>
      <c r="M168" s="192"/>
      <c r="N168" s="190">
        <v>8.8000000000000007</v>
      </c>
      <c r="O168" s="190"/>
      <c r="P168" s="191">
        <v>9.1999999999999993</v>
      </c>
      <c r="Q168" s="193"/>
    </row>
    <row r="169" spans="1:19" x14ac:dyDescent="0.25">
      <c r="B169" s="327"/>
      <c r="C169" s="336"/>
      <c r="D169" s="218">
        <v>2010</v>
      </c>
      <c r="E169" s="219"/>
      <c r="F169" s="182">
        <v>4.9000000000000004</v>
      </c>
      <c r="G169" s="183"/>
      <c r="H169" s="184">
        <v>0.6</v>
      </c>
      <c r="I169" s="185"/>
      <c r="J169" s="183">
        <v>27.6</v>
      </c>
      <c r="K169" s="183"/>
      <c r="L169" s="184">
        <v>44.3</v>
      </c>
      <c r="M169" s="185"/>
      <c r="N169" s="183">
        <v>9.6</v>
      </c>
      <c r="O169" s="183"/>
      <c r="P169" s="184">
        <v>11.1</v>
      </c>
      <c r="Q169" s="186"/>
    </row>
    <row r="170" spans="1:19" x14ac:dyDescent="0.25">
      <c r="B170" s="327"/>
      <c r="C170" s="336"/>
      <c r="D170" s="218">
        <v>2015</v>
      </c>
      <c r="E170" s="219"/>
      <c r="F170" s="182">
        <v>5.2</v>
      </c>
      <c r="G170" s="183"/>
      <c r="H170" s="184">
        <v>0.7</v>
      </c>
      <c r="I170" s="185"/>
      <c r="J170" s="183">
        <v>27.3</v>
      </c>
      <c r="K170" s="183"/>
      <c r="L170" s="184">
        <v>44</v>
      </c>
      <c r="M170" s="185"/>
      <c r="N170" s="183">
        <v>9</v>
      </c>
      <c r="O170" s="183"/>
      <c r="P170" s="184">
        <v>10.8</v>
      </c>
      <c r="Q170" s="186"/>
    </row>
    <row r="171" spans="1:19" x14ac:dyDescent="0.25">
      <c r="B171" s="328"/>
      <c r="C171" s="335"/>
      <c r="D171" s="218">
        <v>2017</v>
      </c>
      <c r="E171" s="219"/>
      <c r="F171" s="182">
        <v>5.3</v>
      </c>
      <c r="G171" s="183"/>
      <c r="H171" s="184">
        <v>0.8</v>
      </c>
      <c r="I171" s="185"/>
      <c r="J171" s="183">
        <v>28.4</v>
      </c>
      <c r="K171" s="183"/>
      <c r="L171" s="184">
        <v>43</v>
      </c>
      <c r="M171" s="185"/>
      <c r="N171" s="183">
        <v>9.4</v>
      </c>
      <c r="O171" s="183"/>
      <c r="P171" s="184">
        <v>11.8</v>
      </c>
      <c r="Q171" s="186"/>
    </row>
    <row r="172" spans="1:19" x14ac:dyDescent="0.25">
      <c r="B172" s="224" t="s">
        <v>70</v>
      </c>
      <c r="C172" s="202"/>
      <c r="D172" s="220" t="s">
        <v>0</v>
      </c>
      <c r="E172" s="221"/>
      <c r="F172" s="189" t="s">
        <v>0</v>
      </c>
      <c r="G172" s="190"/>
      <c r="H172" s="191" t="s">
        <v>0</v>
      </c>
      <c r="I172" s="192"/>
      <c r="J172" s="190" t="s">
        <v>0</v>
      </c>
      <c r="K172" s="190"/>
      <c r="L172" s="191" t="s">
        <v>0</v>
      </c>
      <c r="M172" s="192"/>
      <c r="N172" s="190" t="s">
        <v>0</v>
      </c>
      <c r="O172" s="190"/>
      <c r="P172" s="191" t="s">
        <v>0</v>
      </c>
      <c r="Q172" s="193"/>
    </row>
    <row r="173" spans="1:19" x14ac:dyDescent="0.25">
      <c r="A173" s="91"/>
      <c r="B173" s="91"/>
      <c r="C173" s="91"/>
      <c r="D173" s="91"/>
      <c r="E173" s="91"/>
      <c r="F173" s="91"/>
      <c r="G173" s="91"/>
      <c r="H173" s="91"/>
      <c r="I173" s="91"/>
      <c r="J173" s="91"/>
      <c r="K173" s="91"/>
      <c r="L173" s="91"/>
      <c r="M173" s="91"/>
      <c r="N173" s="91"/>
      <c r="O173" s="91"/>
      <c r="P173" s="91"/>
      <c r="Q173" s="91"/>
      <c r="R173" s="91"/>
      <c r="S173" s="91"/>
    </row>
    <row r="174" spans="1:19" x14ac:dyDescent="0.25">
      <c r="A174" s="91"/>
      <c r="B174" s="96" t="s">
        <v>196</v>
      </c>
      <c r="C174" s="91"/>
      <c r="D174" s="91"/>
      <c r="E174" s="91"/>
      <c r="F174" s="91"/>
      <c r="G174" s="91"/>
      <c r="H174" s="91"/>
      <c r="I174" s="91"/>
      <c r="J174" s="91"/>
      <c r="K174" s="91"/>
      <c r="L174" s="91"/>
      <c r="M174" s="91"/>
      <c r="N174" s="91"/>
      <c r="O174" s="91"/>
      <c r="P174" s="91"/>
      <c r="Q174" s="91"/>
      <c r="R174" s="91"/>
      <c r="S174" s="91"/>
    </row>
    <row r="175" spans="1:19" x14ac:dyDescent="0.25">
      <c r="A175" s="91"/>
      <c r="B175" s="96" t="s">
        <v>195</v>
      </c>
      <c r="C175" s="91"/>
      <c r="D175" s="91"/>
      <c r="E175" s="91"/>
      <c r="F175" s="91"/>
      <c r="G175" s="91"/>
      <c r="H175" s="91"/>
      <c r="I175" s="91"/>
      <c r="J175" s="91"/>
      <c r="K175" s="91"/>
      <c r="L175" s="91"/>
      <c r="M175" s="91"/>
      <c r="N175" s="91"/>
      <c r="O175" s="91"/>
      <c r="P175" s="91"/>
      <c r="Q175" s="91"/>
      <c r="R175" s="91"/>
      <c r="S175" s="91"/>
    </row>
    <row r="176" spans="1:19" x14ac:dyDescent="0.25">
      <c r="A176" s="91"/>
      <c r="B176" s="96" t="s">
        <v>194</v>
      </c>
      <c r="C176" s="91"/>
      <c r="D176" s="91"/>
      <c r="E176" s="91"/>
      <c r="F176" s="91"/>
      <c r="G176" s="91"/>
      <c r="H176" s="91"/>
      <c r="I176" s="91"/>
      <c r="J176" s="91"/>
      <c r="K176" s="91"/>
      <c r="L176" s="91"/>
      <c r="M176" s="91"/>
      <c r="N176" s="91"/>
      <c r="O176" s="91"/>
      <c r="P176" s="91"/>
      <c r="Q176" s="91"/>
      <c r="R176" s="91"/>
      <c r="S176" s="91"/>
    </row>
    <row r="177" spans="1:19" x14ac:dyDescent="0.25">
      <c r="A177" s="91"/>
      <c r="B177" s="96" t="s">
        <v>289</v>
      </c>
      <c r="C177" s="91"/>
      <c r="D177" s="91"/>
      <c r="E177" s="91"/>
      <c r="F177" s="91"/>
      <c r="G177" s="91"/>
      <c r="H177" s="91"/>
      <c r="I177" s="91"/>
      <c r="J177" s="91"/>
      <c r="K177" s="91"/>
      <c r="L177" s="91"/>
      <c r="M177" s="91"/>
      <c r="N177" s="91"/>
      <c r="O177" s="91"/>
      <c r="P177" s="91"/>
      <c r="Q177" s="91"/>
      <c r="R177" s="91"/>
      <c r="S177" s="91"/>
    </row>
    <row r="178" spans="1:19" x14ac:dyDescent="0.25">
      <c r="A178" s="91"/>
      <c r="B178" s="96" t="s">
        <v>290</v>
      </c>
      <c r="C178" s="91"/>
      <c r="D178" s="91"/>
      <c r="E178" s="91"/>
      <c r="F178" s="91"/>
      <c r="G178" s="91"/>
      <c r="H178" s="91"/>
      <c r="I178" s="91"/>
      <c r="J178" s="91"/>
      <c r="K178" s="91"/>
      <c r="L178" s="91"/>
      <c r="M178" s="91"/>
      <c r="N178" s="91"/>
      <c r="O178" s="91"/>
      <c r="P178" s="91"/>
      <c r="Q178" s="91"/>
      <c r="R178" s="91"/>
      <c r="S178" s="91"/>
    </row>
    <row r="179" spans="1:19" x14ac:dyDescent="0.25">
      <c r="A179" s="91"/>
      <c r="B179" s="96" t="s">
        <v>291</v>
      </c>
      <c r="C179" s="91"/>
      <c r="D179" s="91"/>
      <c r="E179" s="91"/>
      <c r="F179" s="91"/>
      <c r="G179" s="91"/>
      <c r="H179" s="91"/>
      <c r="I179" s="91"/>
      <c r="J179" s="91"/>
      <c r="K179" s="91"/>
      <c r="L179" s="91"/>
      <c r="M179" s="91"/>
      <c r="N179" s="91"/>
      <c r="O179" s="91"/>
      <c r="P179" s="91"/>
      <c r="Q179" s="91"/>
      <c r="R179" s="91"/>
      <c r="S179" s="91"/>
    </row>
    <row r="180" spans="1:19" x14ac:dyDescent="0.25">
      <c r="A180" s="91"/>
      <c r="B180" s="96" t="s">
        <v>292</v>
      </c>
      <c r="C180" s="91"/>
      <c r="D180" s="91"/>
      <c r="E180" s="91"/>
      <c r="F180" s="91"/>
      <c r="G180" s="91"/>
      <c r="H180" s="91"/>
      <c r="I180" s="91"/>
      <c r="J180" s="91"/>
      <c r="K180" s="91"/>
      <c r="L180" s="91"/>
      <c r="M180" s="91"/>
      <c r="N180" s="91"/>
      <c r="O180" s="91"/>
      <c r="P180" s="91"/>
      <c r="Q180" s="91"/>
      <c r="R180" s="91"/>
      <c r="S180" s="91"/>
    </row>
    <row r="181" spans="1:19" x14ac:dyDescent="0.25">
      <c r="A181" s="91"/>
      <c r="B181" s="96" t="s">
        <v>193</v>
      </c>
      <c r="C181" s="91"/>
      <c r="D181" s="91"/>
      <c r="E181" s="91"/>
      <c r="F181" s="91"/>
      <c r="G181" s="91"/>
      <c r="H181" s="91"/>
      <c r="I181" s="91"/>
      <c r="J181" s="91"/>
      <c r="K181" s="91"/>
      <c r="L181" s="91"/>
      <c r="M181" s="91"/>
      <c r="N181" s="91"/>
      <c r="O181" s="91"/>
      <c r="P181" s="91"/>
      <c r="Q181" s="91"/>
      <c r="R181" s="91"/>
      <c r="S181" s="91"/>
    </row>
    <row r="182" spans="1:19" x14ac:dyDescent="0.25">
      <c r="A182" s="91"/>
      <c r="B182" s="96" t="s">
        <v>192</v>
      </c>
      <c r="C182" s="91"/>
      <c r="D182" s="91"/>
      <c r="E182" s="91"/>
      <c r="F182" s="91"/>
      <c r="G182" s="91"/>
      <c r="H182" s="91"/>
      <c r="I182" s="91"/>
      <c r="J182" s="91"/>
      <c r="K182" s="91"/>
      <c r="L182" s="91"/>
      <c r="M182" s="91"/>
      <c r="N182" s="91"/>
      <c r="O182" s="91"/>
      <c r="P182" s="91"/>
      <c r="Q182" s="91"/>
      <c r="R182" s="91"/>
      <c r="S182" s="91"/>
    </row>
    <row r="183" spans="1:19" x14ac:dyDescent="0.25">
      <c r="A183" s="91"/>
      <c r="B183" s="96" t="s">
        <v>293</v>
      </c>
      <c r="C183" s="91"/>
      <c r="D183" s="91"/>
      <c r="E183" s="91"/>
      <c r="F183" s="91"/>
      <c r="G183" s="91"/>
      <c r="H183" s="91"/>
      <c r="I183" s="91"/>
      <c r="J183" s="91"/>
      <c r="K183" s="91"/>
      <c r="L183" s="91"/>
      <c r="M183" s="91"/>
      <c r="N183" s="91"/>
      <c r="O183" s="91"/>
      <c r="P183" s="91"/>
      <c r="Q183" s="91"/>
      <c r="R183" s="91"/>
      <c r="S183" s="91"/>
    </row>
    <row r="184" spans="1:19" x14ac:dyDescent="0.25">
      <c r="A184" s="91"/>
      <c r="B184" s="96" t="s">
        <v>294</v>
      </c>
      <c r="C184" s="91"/>
      <c r="D184" s="91"/>
      <c r="E184" s="91"/>
      <c r="F184" s="91"/>
      <c r="G184" s="91"/>
      <c r="H184" s="91"/>
      <c r="I184" s="91"/>
      <c r="J184" s="91"/>
      <c r="K184" s="91"/>
      <c r="L184" s="91"/>
      <c r="M184" s="91"/>
      <c r="N184" s="91"/>
      <c r="O184" s="91"/>
      <c r="P184" s="91"/>
      <c r="Q184" s="91"/>
      <c r="R184" s="91"/>
      <c r="S184" s="91"/>
    </row>
    <row r="185" spans="1:19" x14ac:dyDescent="0.25">
      <c r="A185" s="91"/>
      <c r="B185" s="96" t="s">
        <v>295</v>
      </c>
      <c r="C185" s="91"/>
      <c r="D185" s="91"/>
      <c r="E185" s="91"/>
      <c r="F185" s="91"/>
      <c r="G185" s="91"/>
      <c r="H185" s="91"/>
      <c r="I185" s="91"/>
      <c r="J185" s="91"/>
      <c r="K185" s="91"/>
      <c r="L185" s="91"/>
      <c r="M185" s="91"/>
      <c r="N185" s="91"/>
      <c r="O185" s="91"/>
      <c r="P185" s="91"/>
      <c r="Q185" s="91"/>
      <c r="R185" s="91"/>
      <c r="S185" s="91"/>
    </row>
    <row r="186" spans="1:19" x14ac:dyDescent="0.25">
      <c r="A186" s="91"/>
      <c r="B186" s="96" t="s">
        <v>191</v>
      </c>
      <c r="C186" s="91"/>
      <c r="D186" s="91"/>
      <c r="E186" s="91"/>
      <c r="F186" s="91"/>
      <c r="G186" s="91"/>
      <c r="H186" s="91"/>
      <c r="I186" s="91"/>
      <c r="J186" s="91"/>
      <c r="K186" s="91"/>
      <c r="L186" s="91"/>
      <c r="M186" s="91"/>
      <c r="N186" s="91"/>
      <c r="O186" s="91"/>
      <c r="P186" s="91"/>
      <c r="Q186" s="91"/>
      <c r="R186" s="91"/>
      <c r="S186" s="91"/>
    </row>
    <row r="187" spans="1:19" x14ac:dyDescent="0.25">
      <c r="A187" s="91"/>
      <c r="B187" s="95"/>
      <c r="C187" s="91"/>
      <c r="D187" s="91"/>
      <c r="E187" s="91"/>
      <c r="F187" s="91"/>
      <c r="G187" s="91"/>
      <c r="H187" s="91"/>
      <c r="I187" s="91"/>
      <c r="J187" s="91"/>
      <c r="K187" s="91"/>
      <c r="L187" s="91"/>
      <c r="M187" s="91"/>
      <c r="N187" s="91"/>
      <c r="O187" s="91"/>
      <c r="P187" s="91"/>
      <c r="Q187" s="91"/>
      <c r="R187" s="91"/>
      <c r="S187" s="91"/>
    </row>
    <row r="188" spans="1:19" x14ac:dyDescent="0.25">
      <c r="A188" s="11" t="s">
        <v>57</v>
      </c>
      <c r="B188" s="21" t="s">
        <v>55</v>
      </c>
      <c r="C188" s="5"/>
      <c r="D188" s="5"/>
      <c r="E188" s="5"/>
      <c r="F188" s="5"/>
      <c r="G188" s="5"/>
      <c r="H188" s="5"/>
      <c r="I188" s="5"/>
      <c r="J188" s="5"/>
      <c r="K188" s="5"/>
      <c r="L188" s="5"/>
      <c r="M188" s="5"/>
      <c r="N188" s="5"/>
      <c r="O188" s="5"/>
      <c r="P188" s="5"/>
      <c r="Q188" s="5"/>
      <c r="R188" s="91"/>
      <c r="S188" s="91"/>
    </row>
    <row r="189" spans="1:19" x14ac:dyDescent="0.25">
      <c r="A189" s="10"/>
      <c r="B189" s="29" t="s">
        <v>190</v>
      </c>
      <c r="C189" s="5"/>
      <c r="D189" s="5"/>
      <c r="E189" s="5"/>
      <c r="F189" s="5"/>
      <c r="G189" s="5"/>
      <c r="H189" s="5"/>
      <c r="I189" s="5"/>
      <c r="J189" s="5"/>
      <c r="K189" s="5"/>
      <c r="L189" s="5"/>
      <c r="M189" s="5"/>
      <c r="N189" s="5"/>
      <c r="O189" s="5"/>
      <c r="P189" s="5"/>
      <c r="Q189" s="5"/>
      <c r="R189" s="91"/>
      <c r="S189" s="91"/>
    </row>
    <row r="190" spans="1:19" x14ac:dyDescent="0.25">
      <c r="A190" s="91"/>
      <c r="B190" s="95"/>
      <c r="C190" s="91"/>
      <c r="D190" s="91"/>
      <c r="E190" s="91"/>
      <c r="F190" s="91"/>
      <c r="G190" s="91"/>
      <c r="H190" s="91"/>
      <c r="I190" s="91"/>
      <c r="J190" s="91"/>
      <c r="K190" s="91"/>
      <c r="L190" s="91"/>
      <c r="M190" s="91"/>
      <c r="N190" s="91"/>
      <c r="O190" s="91"/>
      <c r="P190" s="91"/>
      <c r="Q190" s="91"/>
      <c r="R190" s="91"/>
      <c r="S190" s="91"/>
    </row>
    <row r="191" spans="1:19" x14ac:dyDescent="0.25">
      <c r="A191" s="91"/>
      <c r="B191" s="95"/>
      <c r="C191" s="91"/>
      <c r="D191" s="91"/>
      <c r="E191" s="91"/>
      <c r="F191" s="91"/>
      <c r="G191" s="91"/>
      <c r="H191" s="91"/>
      <c r="I191" s="91"/>
      <c r="J191" s="91"/>
      <c r="K191" s="91"/>
      <c r="L191" s="91"/>
      <c r="M191" s="91"/>
      <c r="N191" s="91"/>
      <c r="O191" s="91"/>
      <c r="P191" s="91"/>
      <c r="Q191" s="91"/>
      <c r="R191" s="91"/>
      <c r="S191" s="91"/>
    </row>
    <row r="192" spans="1:19" x14ac:dyDescent="0.25">
      <c r="A192" s="91"/>
      <c r="B192" s="95"/>
      <c r="C192" s="91"/>
      <c r="D192" s="91"/>
      <c r="E192" s="91"/>
      <c r="F192" s="91"/>
      <c r="G192" s="91"/>
      <c r="H192" s="91"/>
      <c r="I192" s="91"/>
      <c r="J192" s="91"/>
      <c r="K192" s="91"/>
      <c r="L192" s="91"/>
      <c r="M192" s="91"/>
      <c r="N192" s="91"/>
      <c r="O192" s="91"/>
      <c r="P192" s="91"/>
      <c r="Q192" s="91"/>
      <c r="R192" s="91"/>
      <c r="S192" s="91"/>
    </row>
    <row r="193" spans="1:19" x14ac:dyDescent="0.25">
      <c r="A193" s="91"/>
      <c r="B193" s="95"/>
      <c r="C193" s="91"/>
      <c r="D193" s="91"/>
      <c r="E193" s="91"/>
      <c r="F193" s="91"/>
      <c r="G193" s="91"/>
      <c r="H193" s="91"/>
      <c r="I193" s="91"/>
      <c r="J193" s="91"/>
      <c r="K193" s="91"/>
      <c r="L193" s="91"/>
      <c r="M193" s="91"/>
      <c r="N193" s="91"/>
      <c r="O193" s="91"/>
      <c r="P193" s="91"/>
      <c r="Q193" s="91"/>
      <c r="R193" s="91"/>
      <c r="S193" s="91"/>
    </row>
    <row r="194" spans="1:19" x14ac:dyDescent="0.25">
      <c r="A194" s="91"/>
      <c r="B194" s="95"/>
      <c r="C194" s="91"/>
      <c r="D194" s="91"/>
      <c r="E194" s="91"/>
      <c r="F194" s="91"/>
      <c r="G194" s="91"/>
      <c r="H194" s="91"/>
      <c r="I194" s="91"/>
      <c r="J194" s="91"/>
      <c r="K194" s="91"/>
      <c r="L194" s="91"/>
      <c r="M194" s="91"/>
      <c r="N194" s="91"/>
      <c r="O194" s="91"/>
      <c r="P194" s="91"/>
      <c r="Q194" s="91"/>
      <c r="R194" s="91"/>
      <c r="S194" s="91"/>
    </row>
    <row r="195" spans="1:19" x14ac:dyDescent="0.25">
      <c r="A195" s="91"/>
      <c r="B195" s="95"/>
      <c r="C195" s="91"/>
      <c r="D195" s="91"/>
      <c r="E195" s="91"/>
      <c r="F195" s="91"/>
      <c r="G195" s="91"/>
      <c r="H195" s="91"/>
      <c r="I195" s="91"/>
      <c r="J195" s="91"/>
      <c r="K195" s="91"/>
      <c r="L195" s="91"/>
      <c r="M195" s="91"/>
      <c r="N195" s="91"/>
      <c r="O195" s="91"/>
      <c r="P195" s="91"/>
      <c r="Q195" s="91"/>
      <c r="R195" s="91"/>
      <c r="S195" s="91"/>
    </row>
    <row r="196" spans="1:19" x14ac:dyDescent="0.25">
      <c r="A196" s="91"/>
      <c r="B196" s="95"/>
      <c r="C196" s="91"/>
      <c r="D196" s="91"/>
      <c r="E196" s="91"/>
      <c r="F196" s="91"/>
      <c r="G196" s="91"/>
      <c r="H196" s="91"/>
      <c r="I196" s="91"/>
      <c r="J196" s="91"/>
      <c r="K196" s="91"/>
      <c r="L196" s="91"/>
      <c r="M196" s="91"/>
      <c r="N196" s="91"/>
      <c r="O196" s="91"/>
      <c r="P196" s="91"/>
      <c r="Q196" s="91"/>
      <c r="R196" s="91"/>
      <c r="S196" s="91"/>
    </row>
    <row r="197" spans="1:19" x14ac:dyDescent="0.25">
      <c r="A197" s="91"/>
      <c r="B197" s="95"/>
      <c r="C197" s="91"/>
      <c r="D197" s="91"/>
      <c r="E197" s="91"/>
      <c r="F197" s="91"/>
      <c r="G197" s="91"/>
      <c r="H197" s="91"/>
      <c r="I197" s="91"/>
      <c r="J197" s="91"/>
      <c r="K197" s="91"/>
      <c r="L197" s="91"/>
      <c r="M197" s="91"/>
      <c r="N197" s="91"/>
      <c r="O197" s="91"/>
      <c r="P197" s="91"/>
      <c r="Q197" s="91"/>
      <c r="R197" s="91"/>
      <c r="S197" s="91"/>
    </row>
    <row r="198" spans="1:19" x14ac:dyDescent="0.25">
      <c r="A198" s="91"/>
      <c r="B198" s="95"/>
      <c r="C198" s="91"/>
      <c r="D198" s="91"/>
      <c r="E198" s="91"/>
      <c r="F198" s="91"/>
      <c r="G198" s="91"/>
      <c r="H198" s="91"/>
      <c r="I198" s="91"/>
      <c r="J198" s="91"/>
      <c r="K198" s="91"/>
      <c r="L198" s="91"/>
      <c r="M198" s="91"/>
      <c r="N198" s="91"/>
      <c r="O198" s="91"/>
      <c r="P198" s="91"/>
      <c r="Q198" s="91"/>
      <c r="R198" s="91"/>
      <c r="S198" s="91"/>
    </row>
    <row r="199" spans="1:19" x14ac:dyDescent="0.25">
      <c r="A199" s="91"/>
      <c r="B199" s="95"/>
      <c r="C199" s="91"/>
      <c r="D199" s="91"/>
      <c r="E199" s="91"/>
      <c r="F199" s="91"/>
      <c r="G199" s="91"/>
      <c r="H199" s="91"/>
      <c r="I199" s="91"/>
      <c r="J199" s="91"/>
      <c r="K199" s="91"/>
      <c r="L199" s="91"/>
      <c r="M199" s="91"/>
      <c r="N199" s="91"/>
      <c r="O199" s="91"/>
      <c r="P199" s="91"/>
      <c r="Q199" s="91"/>
      <c r="R199" s="91"/>
      <c r="S199" s="91"/>
    </row>
  </sheetData>
  <mergeCells count="100">
    <mergeCell ref="B160:B163"/>
    <mergeCell ref="C160:C163"/>
    <mergeCell ref="B164:B167"/>
    <mergeCell ref="C164:C167"/>
    <mergeCell ref="B168:B171"/>
    <mergeCell ref="C168:C171"/>
    <mergeCell ref="B147:B150"/>
    <mergeCell ref="C147:C150"/>
    <mergeCell ref="B152:B155"/>
    <mergeCell ref="C152:C155"/>
    <mergeCell ref="B156:B159"/>
    <mergeCell ref="C156:C159"/>
    <mergeCell ref="B135:B138"/>
    <mergeCell ref="C135:C138"/>
    <mergeCell ref="B139:B142"/>
    <mergeCell ref="C139:C142"/>
    <mergeCell ref="B143:B146"/>
    <mergeCell ref="C143:C146"/>
    <mergeCell ref="B125:B127"/>
    <mergeCell ref="C125:C127"/>
    <mergeCell ref="B128:B130"/>
    <mergeCell ref="C128:C130"/>
    <mergeCell ref="B131:B134"/>
    <mergeCell ref="C131:C134"/>
    <mergeCell ref="B114:B117"/>
    <mergeCell ref="C114:C117"/>
    <mergeCell ref="B118:B120"/>
    <mergeCell ref="C118:C120"/>
    <mergeCell ref="B121:B124"/>
    <mergeCell ref="C121:C124"/>
    <mergeCell ref="B103:B104"/>
    <mergeCell ref="C103:C104"/>
    <mergeCell ref="B105:B108"/>
    <mergeCell ref="C105:C108"/>
    <mergeCell ref="B109:B112"/>
    <mergeCell ref="C109:C112"/>
    <mergeCell ref="B93:B95"/>
    <mergeCell ref="C93:C95"/>
    <mergeCell ref="B96:B98"/>
    <mergeCell ref="C96:C98"/>
    <mergeCell ref="B99:B102"/>
    <mergeCell ref="C99:C102"/>
    <mergeCell ref="B81:B84"/>
    <mergeCell ref="C81:C84"/>
    <mergeCell ref="B85:B88"/>
    <mergeCell ref="C85:C88"/>
    <mergeCell ref="B89:B92"/>
    <mergeCell ref="C89:C92"/>
    <mergeCell ref="B69:B71"/>
    <mergeCell ref="C69:C71"/>
    <mergeCell ref="B72:B75"/>
    <mergeCell ref="C72:C75"/>
    <mergeCell ref="B77:B80"/>
    <mergeCell ref="C77:C80"/>
    <mergeCell ref="B58:B60"/>
    <mergeCell ref="C58:C60"/>
    <mergeCell ref="B61:B64"/>
    <mergeCell ref="C61:C64"/>
    <mergeCell ref="B65:B68"/>
    <mergeCell ref="C65:C68"/>
    <mergeCell ref="B47:B50"/>
    <mergeCell ref="C47:C50"/>
    <mergeCell ref="B51:B54"/>
    <mergeCell ref="C51:C54"/>
    <mergeCell ref="B55:B57"/>
    <mergeCell ref="C55:C57"/>
    <mergeCell ref="B36:B39"/>
    <mergeCell ref="C36:C39"/>
    <mergeCell ref="B40:B42"/>
    <mergeCell ref="C40:C42"/>
    <mergeCell ref="B43:B46"/>
    <mergeCell ref="C43:C46"/>
    <mergeCell ref="B28:B29"/>
    <mergeCell ref="C28:C29"/>
    <mergeCell ref="B30:B33"/>
    <mergeCell ref="C30:C33"/>
    <mergeCell ref="B34:B35"/>
    <mergeCell ref="C34:C35"/>
    <mergeCell ref="B16:B19"/>
    <mergeCell ref="C16:C19"/>
    <mergeCell ref="B20:B23"/>
    <mergeCell ref="C20:C23"/>
    <mergeCell ref="B24:B27"/>
    <mergeCell ref="C24:C27"/>
    <mergeCell ref="P4:Q4"/>
    <mergeCell ref="F5:Q5"/>
    <mergeCell ref="B8:B11"/>
    <mergeCell ref="C8:C11"/>
    <mergeCell ref="B12:B15"/>
    <mergeCell ref="C12:C15"/>
    <mergeCell ref="B3:C5"/>
    <mergeCell ref="D3:E5"/>
    <mergeCell ref="F3:I3"/>
    <mergeCell ref="J3:M3"/>
    <mergeCell ref="N3:Q3"/>
    <mergeCell ref="F4:G4"/>
    <mergeCell ref="H4:I4"/>
    <mergeCell ref="J4:K4"/>
    <mergeCell ref="L4:M4"/>
    <mergeCell ref="N4:O4"/>
  </mergeCells>
  <hyperlinks>
    <hyperlink ref="B188" r:id="rId1" xr:uid="{00000000-0004-0000-0400-000000000000}"/>
    <hyperlink ref="B189" r:id="rId2" xr:uid="{00000000-0004-0000-0400-000001000000}"/>
    <hyperlink ref="S2" location="'Spis Contents'!A1" display="Powrót do spisu" xr:uid="{00000000-0004-0000-0400-000002000000}"/>
  </hyperlinks>
  <pageMargins left="0.7" right="0.7" top="0.75" bottom="0.75" header="0.3" footer="0.3"/>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24"/>
  <sheetViews>
    <sheetView zoomScaleNormal="100" workbookViewId="0">
      <pane xSplit="3" ySplit="5" topLeftCell="D6" activePane="bottomRight" state="frozen"/>
      <selection pane="topRight"/>
      <selection pane="bottomLeft"/>
      <selection pane="bottomRight"/>
    </sheetView>
  </sheetViews>
  <sheetFormatPr defaultColWidth="9.140625" defaultRowHeight="15" x14ac:dyDescent="0.25"/>
  <cols>
    <col min="1" max="1" width="12.7109375" style="86" customWidth="1"/>
    <col min="2" max="2" width="50.7109375" style="86" customWidth="1"/>
    <col min="3" max="3" width="2.7109375" style="86" customWidth="1"/>
    <col min="4" max="4" width="6.7109375" style="86" customWidth="1"/>
    <col min="5" max="5" width="2.7109375" style="86" customWidth="1"/>
    <col min="6" max="6" width="6.7109375" style="86" customWidth="1"/>
    <col min="7" max="7" width="2.7109375" style="86" customWidth="1"/>
    <col min="8" max="8" width="6.7109375" style="86" customWidth="1"/>
    <col min="9" max="9" width="2.7109375" style="86" customWidth="1"/>
    <col min="10" max="10" width="6.7109375" style="86" customWidth="1"/>
    <col min="11" max="11" width="2.7109375" style="86" customWidth="1"/>
    <col min="12" max="12" width="6.7109375" style="86" customWidth="1"/>
    <col min="13" max="13" width="2.7109375" style="86" customWidth="1"/>
    <col min="14" max="14" width="6.7109375" style="86" customWidth="1"/>
    <col min="15" max="15" width="2.7109375" style="86" customWidth="1"/>
    <col min="16" max="16" width="6.7109375" style="86" customWidth="1"/>
    <col min="17" max="17" width="2.7109375" style="86" customWidth="1"/>
    <col min="18" max="18" width="6.7109375" style="86" customWidth="1"/>
    <col min="19" max="19" width="2.7109375" style="86" customWidth="1"/>
    <col min="20" max="20" width="6.7109375" style="86" customWidth="1"/>
    <col min="21" max="21" width="2.7109375" style="86" customWidth="1"/>
    <col min="22" max="16384" width="9.140625" style="86"/>
  </cols>
  <sheetData>
    <row r="1" spans="1:23" x14ac:dyDescent="0.25">
      <c r="A1" s="124" t="s">
        <v>31</v>
      </c>
      <c r="B1" s="123" t="s">
        <v>300</v>
      </c>
      <c r="C1" s="168"/>
    </row>
    <row r="2" spans="1:23" ht="15.75" thickBot="1" x14ac:dyDescent="0.3">
      <c r="B2" s="121" t="s">
        <v>299</v>
      </c>
      <c r="C2" s="169"/>
      <c r="W2" s="30" t="s">
        <v>189</v>
      </c>
    </row>
    <row r="3" spans="1:23" ht="20.100000000000001" customHeight="1" x14ac:dyDescent="0.25">
      <c r="B3" s="311" t="s">
        <v>136</v>
      </c>
      <c r="C3" s="312"/>
      <c r="D3" s="332">
        <v>2000</v>
      </c>
      <c r="E3" s="322"/>
      <c r="F3" s="322">
        <v>2010</v>
      </c>
      <c r="G3" s="322"/>
      <c r="H3" s="322">
        <v>2019</v>
      </c>
      <c r="I3" s="322"/>
      <c r="J3" s="322">
        <v>2000</v>
      </c>
      <c r="K3" s="322"/>
      <c r="L3" s="322">
        <v>2010</v>
      </c>
      <c r="M3" s="322"/>
      <c r="N3" s="322">
        <v>2019</v>
      </c>
      <c r="O3" s="322"/>
      <c r="P3" s="322">
        <v>2000</v>
      </c>
      <c r="Q3" s="322"/>
      <c r="R3" s="322">
        <v>2010</v>
      </c>
      <c r="S3" s="322"/>
      <c r="T3" s="322">
        <v>2020</v>
      </c>
      <c r="U3" s="312"/>
      <c r="W3" s="170"/>
    </row>
    <row r="4" spans="1:23" ht="30" customHeight="1" x14ac:dyDescent="0.25">
      <c r="B4" s="315"/>
      <c r="C4" s="319"/>
      <c r="D4" s="333" t="s">
        <v>209</v>
      </c>
      <c r="E4" s="323"/>
      <c r="F4" s="323"/>
      <c r="G4" s="323"/>
      <c r="H4" s="323"/>
      <c r="I4" s="323"/>
      <c r="J4" s="323" t="s">
        <v>208</v>
      </c>
      <c r="K4" s="323"/>
      <c r="L4" s="323"/>
      <c r="M4" s="323"/>
      <c r="N4" s="323"/>
      <c r="O4" s="323"/>
      <c r="P4" s="323" t="s">
        <v>298</v>
      </c>
      <c r="Q4" s="323"/>
      <c r="R4" s="323"/>
      <c r="S4" s="323"/>
      <c r="T4" s="323"/>
      <c r="U4" s="319"/>
    </row>
    <row r="5" spans="1:23" ht="24.75" customHeight="1" thickBot="1" x14ac:dyDescent="0.3">
      <c r="B5" s="320"/>
      <c r="C5" s="321"/>
      <c r="D5" s="324" t="s">
        <v>162</v>
      </c>
      <c r="E5" s="325"/>
      <c r="F5" s="325"/>
      <c r="G5" s="325"/>
      <c r="H5" s="325"/>
      <c r="I5" s="325"/>
      <c r="J5" s="325"/>
      <c r="K5" s="325"/>
      <c r="L5" s="325"/>
      <c r="M5" s="325"/>
      <c r="N5" s="325"/>
      <c r="O5" s="325"/>
      <c r="P5" s="325"/>
      <c r="Q5" s="325"/>
      <c r="R5" s="325"/>
      <c r="S5" s="325"/>
      <c r="T5" s="325"/>
      <c r="U5" s="321"/>
    </row>
    <row r="6" spans="1:23" x14ac:dyDescent="0.25">
      <c r="B6" s="146" t="s">
        <v>125</v>
      </c>
      <c r="C6" s="147"/>
      <c r="D6" s="144" t="s">
        <v>0</v>
      </c>
      <c r="E6" s="142"/>
      <c r="F6" s="141" t="s">
        <v>0</v>
      </c>
      <c r="G6" s="108"/>
      <c r="H6" s="141" t="s">
        <v>0</v>
      </c>
      <c r="I6" s="108"/>
      <c r="J6" s="141" t="s">
        <v>0</v>
      </c>
      <c r="K6" s="108"/>
      <c r="L6" s="141" t="s">
        <v>0</v>
      </c>
      <c r="M6" s="108"/>
      <c r="N6" s="141" t="s">
        <v>0</v>
      </c>
      <c r="O6" s="108"/>
      <c r="P6" s="141" t="s">
        <v>0</v>
      </c>
      <c r="Q6" s="108"/>
      <c r="R6" s="141" t="s">
        <v>0</v>
      </c>
      <c r="S6" s="108"/>
      <c r="T6" s="141" t="s">
        <v>0</v>
      </c>
      <c r="U6" s="108"/>
    </row>
    <row r="7" spans="1:23" x14ac:dyDescent="0.25">
      <c r="B7" s="147" t="s">
        <v>188</v>
      </c>
      <c r="C7" s="146"/>
      <c r="D7" s="144" t="s">
        <v>0</v>
      </c>
      <c r="E7" s="142"/>
      <c r="F7" s="141" t="s">
        <v>0</v>
      </c>
      <c r="G7" s="108"/>
      <c r="H7" s="141" t="s">
        <v>0</v>
      </c>
      <c r="I7" s="108"/>
      <c r="J7" s="141" t="s">
        <v>0</v>
      </c>
      <c r="K7" s="108"/>
      <c r="L7" s="141" t="s">
        <v>0</v>
      </c>
      <c r="M7" s="108"/>
      <c r="N7" s="141" t="s">
        <v>0</v>
      </c>
      <c r="O7" s="108"/>
      <c r="P7" s="141">
        <v>0.3</v>
      </c>
      <c r="Q7" s="108"/>
      <c r="R7" s="141">
        <v>0.4</v>
      </c>
      <c r="S7" s="108"/>
      <c r="T7" s="141">
        <v>0.4</v>
      </c>
      <c r="U7" s="108"/>
    </row>
    <row r="8" spans="1:23" x14ac:dyDescent="0.25">
      <c r="B8" s="147" t="s">
        <v>123</v>
      </c>
      <c r="C8" s="147"/>
      <c r="D8" s="144" t="s">
        <v>0</v>
      </c>
      <c r="E8" s="142"/>
      <c r="F8" s="141" t="s">
        <v>0</v>
      </c>
      <c r="G8" s="108"/>
      <c r="H8" s="141" t="s">
        <v>0</v>
      </c>
      <c r="I8" s="108"/>
      <c r="J8" s="141">
        <v>1.4</v>
      </c>
      <c r="K8" s="108"/>
      <c r="L8" s="141">
        <v>0.6</v>
      </c>
      <c r="M8" s="108"/>
      <c r="N8" s="141">
        <v>0.3</v>
      </c>
      <c r="O8" s="108" t="s">
        <v>8</v>
      </c>
      <c r="P8" s="141">
        <v>0.1</v>
      </c>
      <c r="Q8" s="108"/>
      <c r="R8" s="141">
        <v>0.1</v>
      </c>
      <c r="S8" s="108"/>
      <c r="T8" s="141">
        <v>0.1</v>
      </c>
      <c r="U8" s="108"/>
    </row>
    <row r="9" spans="1:23" x14ac:dyDescent="0.25">
      <c r="B9" s="147" t="s">
        <v>121</v>
      </c>
      <c r="C9" s="147"/>
      <c r="D9" s="144">
        <v>3.11</v>
      </c>
      <c r="E9" s="142"/>
      <c r="F9" s="141">
        <v>4.0999999999999996</v>
      </c>
      <c r="G9" s="108"/>
      <c r="H9" s="141">
        <v>2.5499999999999998</v>
      </c>
      <c r="I9" s="108"/>
      <c r="J9" s="141">
        <v>1.5</v>
      </c>
      <c r="K9" s="108"/>
      <c r="L9" s="141">
        <v>1</v>
      </c>
      <c r="M9" s="108"/>
      <c r="N9" s="141">
        <v>0.63</v>
      </c>
      <c r="O9" s="108"/>
      <c r="P9" s="141">
        <v>0.1</v>
      </c>
      <c r="Q9" s="108"/>
      <c r="R9" s="141">
        <v>0.1</v>
      </c>
      <c r="S9" s="108"/>
      <c r="T9" s="141">
        <v>0.1</v>
      </c>
      <c r="U9" s="108"/>
    </row>
    <row r="10" spans="1:23" x14ac:dyDescent="0.25">
      <c r="B10" s="147" t="s">
        <v>120</v>
      </c>
      <c r="C10" s="147"/>
      <c r="D10" s="144">
        <v>9.2799999999999994</v>
      </c>
      <c r="E10" s="142"/>
      <c r="F10" s="141">
        <v>10.89</v>
      </c>
      <c r="G10" s="108"/>
      <c r="H10" s="141">
        <v>7.71</v>
      </c>
      <c r="I10" s="108" t="s">
        <v>28</v>
      </c>
      <c r="J10" s="141">
        <v>1.49</v>
      </c>
      <c r="K10" s="108"/>
      <c r="L10" s="141">
        <v>0.98</v>
      </c>
      <c r="M10" s="108"/>
      <c r="N10" s="141">
        <v>0.43</v>
      </c>
      <c r="O10" s="108" t="s">
        <v>28</v>
      </c>
      <c r="P10" s="141" t="s">
        <v>0</v>
      </c>
      <c r="Q10" s="108"/>
      <c r="R10" s="141" t="s">
        <v>0</v>
      </c>
      <c r="S10" s="108"/>
      <c r="T10" s="141" t="s">
        <v>0</v>
      </c>
      <c r="U10" s="108"/>
    </row>
    <row r="11" spans="1:23" x14ac:dyDescent="0.25">
      <c r="B11" s="147" t="s">
        <v>119</v>
      </c>
      <c r="C11" s="147"/>
      <c r="D11" s="144">
        <v>5.27</v>
      </c>
      <c r="E11" s="142"/>
      <c r="F11" s="141">
        <v>11.26</v>
      </c>
      <c r="G11" s="108"/>
      <c r="H11" s="141">
        <v>22.53</v>
      </c>
      <c r="I11" s="108"/>
      <c r="J11" s="141">
        <v>0</v>
      </c>
      <c r="K11" s="108"/>
      <c r="L11" s="141">
        <v>5</v>
      </c>
      <c r="M11" s="108"/>
      <c r="N11" s="141">
        <v>4.01</v>
      </c>
      <c r="O11" s="108"/>
      <c r="P11" s="141">
        <v>0.1</v>
      </c>
      <c r="Q11" s="108"/>
      <c r="R11" s="141">
        <v>0.2</v>
      </c>
      <c r="S11" s="108"/>
      <c r="T11" s="141">
        <v>0.5</v>
      </c>
      <c r="U11" s="108"/>
    </row>
    <row r="12" spans="1:23" x14ac:dyDescent="0.25">
      <c r="B12" s="147" t="s">
        <v>118</v>
      </c>
      <c r="C12" s="147"/>
      <c r="D12" s="144" t="s">
        <v>0</v>
      </c>
      <c r="E12" s="142"/>
      <c r="F12" s="141" t="s">
        <v>0</v>
      </c>
      <c r="G12" s="108"/>
      <c r="H12" s="141" t="s">
        <v>0</v>
      </c>
      <c r="I12" s="108"/>
      <c r="J12" s="141" t="s">
        <v>0</v>
      </c>
      <c r="K12" s="108"/>
      <c r="L12" s="141" t="s">
        <v>0</v>
      </c>
      <c r="M12" s="108"/>
      <c r="N12" s="141" t="s">
        <v>0</v>
      </c>
      <c r="O12" s="108"/>
      <c r="P12" s="141">
        <v>0.3</v>
      </c>
      <c r="Q12" s="108"/>
      <c r="R12" s="141">
        <v>0.5</v>
      </c>
      <c r="S12" s="108"/>
      <c r="T12" s="141">
        <v>0.6</v>
      </c>
      <c r="U12" s="108"/>
    </row>
    <row r="13" spans="1:23" x14ac:dyDescent="0.25">
      <c r="B13" s="147" t="s">
        <v>117</v>
      </c>
      <c r="C13" s="147"/>
      <c r="D13" s="144">
        <v>0.6</v>
      </c>
      <c r="E13" s="142"/>
      <c r="F13" s="141">
        <v>2.16</v>
      </c>
      <c r="G13" s="108"/>
      <c r="H13" s="141">
        <v>3.63</v>
      </c>
      <c r="I13" s="108"/>
      <c r="J13" s="141">
        <v>0.2</v>
      </c>
      <c r="K13" s="108"/>
      <c r="L13" s="141">
        <v>0.42</v>
      </c>
      <c r="M13" s="108"/>
      <c r="N13" s="141">
        <v>0.96</v>
      </c>
      <c r="O13" s="108"/>
      <c r="P13" s="141">
        <v>0.1</v>
      </c>
      <c r="Q13" s="108"/>
      <c r="R13" s="141">
        <v>0.1</v>
      </c>
      <c r="S13" s="108"/>
      <c r="T13" s="141" t="s">
        <v>0</v>
      </c>
      <c r="U13" s="108"/>
    </row>
    <row r="14" spans="1:23" x14ac:dyDescent="0.25">
      <c r="B14" s="147" t="s">
        <v>116</v>
      </c>
      <c r="C14" s="147"/>
      <c r="D14" s="144" t="s">
        <v>0</v>
      </c>
      <c r="E14" s="142"/>
      <c r="F14" s="141" t="s">
        <v>0</v>
      </c>
      <c r="G14" s="108"/>
      <c r="H14" s="141" t="s">
        <v>0</v>
      </c>
      <c r="I14" s="108"/>
      <c r="J14" s="141" t="s">
        <v>0</v>
      </c>
      <c r="K14" s="108"/>
      <c r="L14" s="141" t="s">
        <v>0</v>
      </c>
      <c r="M14" s="108"/>
      <c r="N14" s="141" t="s">
        <v>0</v>
      </c>
      <c r="O14" s="108"/>
      <c r="P14" s="141" t="s">
        <v>0</v>
      </c>
      <c r="Q14" s="108"/>
      <c r="R14" s="141" t="s">
        <v>0</v>
      </c>
      <c r="S14" s="108"/>
      <c r="T14" s="141" t="s">
        <v>0</v>
      </c>
      <c r="U14" s="108"/>
    </row>
    <row r="15" spans="1:23" x14ac:dyDescent="0.25">
      <c r="B15" s="147" t="s">
        <v>115</v>
      </c>
      <c r="C15" s="147"/>
      <c r="D15" s="144">
        <v>0.82</v>
      </c>
      <c r="E15" s="142"/>
      <c r="F15" s="141">
        <v>1.61</v>
      </c>
      <c r="G15" s="108"/>
      <c r="H15" s="141">
        <v>2.4700000000000002</v>
      </c>
      <c r="I15" s="108"/>
      <c r="J15" s="141">
        <v>0.43</v>
      </c>
      <c r="K15" s="108"/>
      <c r="L15" s="141">
        <v>0.48</v>
      </c>
      <c r="M15" s="108"/>
      <c r="N15" s="141">
        <v>0.48</v>
      </c>
      <c r="O15" s="108"/>
      <c r="P15" s="141" t="s">
        <v>0</v>
      </c>
      <c r="Q15" s="108"/>
      <c r="R15" s="141" t="s">
        <v>0</v>
      </c>
      <c r="S15" s="108"/>
      <c r="T15" s="141">
        <v>0.1</v>
      </c>
      <c r="U15" s="108"/>
    </row>
    <row r="16" spans="1:23" x14ac:dyDescent="0.25">
      <c r="B16" s="147" t="s">
        <v>114</v>
      </c>
      <c r="C16" s="147"/>
      <c r="D16" s="144">
        <v>4.18</v>
      </c>
      <c r="E16" s="142"/>
      <c r="F16" s="141">
        <v>4.91</v>
      </c>
      <c r="G16" s="108"/>
      <c r="H16" s="141">
        <v>11.48</v>
      </c>
      <c r="I16" s="108"/>
      <c r="J16" s="141">
        <v>1.59</v>
      </c>
      <c r="K16" s="108"/>
      <c r="L16" s="141">
        <v>1.32</v>
      </c>
      <c r="M16" s="108"/>
      <c r="N16" s="141">
        <v>0.34</v>
      </c>
      <c r="O16" s="108"/>
      <c r="P16" s="141">
        <v>0.1</v>
      </c>
      <c r="Q16" s="108"/>
      <c r="R16" s="141">
        <v>0.1</v>
      </c>
      <c r="S16" s="108"/>
      <c r="T16" s="141" t="s">
        <v>0</v>
      </c>
      <c r="U16" s="108"/>
    </row>
    <row r="17" spans="2:21" x14ac:dyDescent="0.25">
      <c r="B17" s="147" t="s">
        <v>268</v>
      </c>
      <c r="C17" s="147"/>
      <c r="D17" s="144">
        <v>0.56000000000000005</v>
      </c>
      <c r="E17" s="142"/>
      <c r="F17" s="141">
        <v>1.71</v>
      </c>
      <c r="G17" s="108"/>
      <c r="H17" s="141">
        <v>2.09</v>
      </c>
      <c r="I17" s="108"/>
      <c r="J17" s="141">
        <v>0.15</v>
      </c>
      <c r="K17" s="108"/>
      <c r="L17" s="141">
        <v>0.27</v>
      </c>
      <c r="M17" s="108"/>
      <c r="N17" s="141">
        <v>0.36</v>
      </c>
      <c r="O17" s="108"/>
      <c r="P17" s="141">
        <v>0.1</v>
      </c>
      <c r="Q17" s="108"/>
      <c r="R17" s="141">
        <v>0.1</v>
      </c>
      <c r="S17" s="108"/>
      <c r="T17" s="141">
        <v>0.1</v>
      </c>
      <c r="U17" s="108"/>
    </row>
    <row r="18" spans="2:21" x14ac:dyDescent="0.25">
      <c r="B18" s="147" t="s">
        <v>113</v>
      </c>
      <c r="C18" s="147"/>
      <c r="D18" s="144">
        <v>4.87</v>
      </c>
      <c r="E18" s="142"/>
      <c r="F18" s="141">
        <v>4.96</v>
      </c>
      <c r="G18" s="108"/>
      <c r="H18" s="141">
        <v>3.27</v>
      </c>
      <c r="I18" s="108"/>
      <c r="J18" s="141">
        <v>1.1100000000000001</v>
      </c>
      <c r="K18" s="108"/>
      <c r="L18" s="141">
        <v>0.79</v>
      </c>
      <c r="M18" s="108"/>
      <c r="N18" s="141">
        <v>0.38</v>
      </c>
      <c r="O18" s="108"/>
      <c r="P18" s="141">
        <v>0.1</v>
      </c>
      <c r="Q18" s="108"/>
      <c r="R18" s="141">
        <v>0.2</v>
      </c>
      <c r="S18" s="108"/>
      <c r="T18" s="141">
        <v>0.1</v>
      </c>
      <c r="U18" s="108"/>
    </row>
    <row r="19" spans="2:21" x14ac:dyDescent="0.25">
      <c r="B19" s="147" t="s">
        <v>112</v>
      </c>
      <c r="C19" s="147"/>
      <c r="D19" s="144">
        <v>27.92</v>
      </c>
      <c r="E19" s="142"/>
      <c r="F19" s="141">
        <v>28.24</v>
      </c>
      <c r="G19" s="108"/>
      <c r="H19" s="141">
        <v>13.46</v>
      </c>
      <c r="I19" s="108"/>
      <c r="J19" s="141">
        <v>0.21</v>
      </c>
      <c r="K19" s="108"/>
      <c r="L19" s="141">
        <v>1.95</v>
      </c>
      <c r="M19" s="108"/>
      <c r="N19" s="141">
        <v>2.12</v>
      </c>
      <c r="O19" s="108"/>
      <c r="P19" s="141">
        <v>0.2</v>
      </c>
      <c r="Q19" s="108"/>
      <c r="R19" s="141">
        <v>0.6</v>
      </c>
      <c r="S19" s="108"/>
      <c r="T19" s="141">
        <v>0.8</v>
      </c>
      <c r="U19" s="108"/>
    </row>
    <row r="20" spans="2:21" x14ac:dyDescent="0.25">
      <c r="B20" s="147" t="s">
        <v>111</v>
      </c>
      <c r="C20" s="146"/>
      <c r="D20" s="144">
        <v>2.69</v>
      </c>
      <c r="E20" s="142"/>
      <c r="F20" s="141">
        <v>3.43</v>
      </c>
      <c r="G20" s="108"/>
      <c r="H20" s="141">
        <v>2.7</v>
      </c>
      <c r="I20" s="108"/>
      <c r="J20" s="141">
        <v>0.27</v>
      </c>
      <c r="K20" s="108"/>
      <c r="L20" s="141">
        <v>0.6</v>
      </c>
      <c r="M20" s="108"/>
      <c r="N20" s="141">
        <v>0.33</v>
      </c>
      <c r="O20" s="108"/>
      <c r="P20" s="141" t="s">
        <v>0</v>
      </c>
      <c r="Q20" s="108"/>
      <c r="R20" s="141" t="s">
        <v>0</v>
      </c>
      <c r="S20" s="108"/>
      <c r="T20" s="141" t="s">
        <v>0</v>
      </c>
      <c r="U20" s="108"/>
    </row>
    <row r="21" spans="2:21" x14ac:dyDescent="0.25">
      <c r="B21" s="147" t="s">
        <v>110</v>
      </c>
      <c r="C21" s="147"/>
      <c r="D21" s="144">
        <v>8.4700000000000006</v>
      </c>
      <c r="E21" s="142" t="s">
        <v>10</v>
      </c>
      <c r="F21" s="141">
        <v>8.82</v>
      </c>
      <c r="G21" s="108"/>
      <c r="H21" s="141">
        <v>7.61</v>
      </c>
      <c r="I21" s="108"/>
      <c r="J21" s="141">
        <v>3</v>
      </c>
      <c r="K21" s="108"/>
      <c r="L21" s="141">
        <v>1.57</v>
      </c>
      <c r="M21" s="108"/>
      <c r="N21" s="141">
        <v>0.66</v>
      </c>
      <c r="O21" s="108"/>
      <c r="P21" s="141">
        <v>0.3</v>
      </c>
      <c r="Q21" s="108"/>
      <c r="R21" s="141">
        <v>0.4</v>
      </c>
      <c r="S21" s="108"/>
      <c r="T21" s="141" t="s">
        <v>0</v>
      </c>
      <c r="U21" s="108"/>
    </row>
    <row r="22" spans="2:21" x14ac:dyDescent="0.25">
      <c r="B22" s="147" t="s">
        <v>109</v>
      </c>
      <c r="C22" s="147"/>
      <c r="D22" s="144">
        <v>4.24</v>
      </c>
      <c r="E22" s="142"/>
      <c r="F22" s="141">
        <v>5.65</v>
      </c>
      <c r="G22" s="108"/>
      <c r="H22" s="141">
        <v>5.62</v>
      </c>
      <c r="I22" s="108"/>
      <c r="J22" s="141">
        <v>1.22</v>
      </c>
      <c r="K22" s="108"/>
      <c r="L22" s="141">
        <v>0.91</v>
      </c>
      <c r="M22" s="108"/>
      <c r="N22" s="141">
        <v>0.8</v>
      </c>
      <c r="O22" s="108"/>
      <c r="P22" s="141">
        <v>0.1</v>
      </c>
      <c r="Q22" s="108"/>
      <c r="R22" s="141">
        <v>0.1</v>
      </c>
      <c r="S22" s="108"/>
      <c r="T22" s="141">
        <v>0.2</v>
      </c>
      <c r="U22" s="108"/>
    </row>
    <row r="23" spans="2:21" x14ac:dyDescent="0.25">
      <c r="B23" s="147" t="s">
        <v>108</v>
      </c>
      <c r="C23" s="147"/>
      <c r="D23" s="144">
        <v>3.53</v>
      </c>
      <c r="E23" s="142" t="s">
        <v>10</v>
      </c>
      <c r="F23" s="141">
        <v>8.34</v>
      </c>
      <c r="G23" s="108"/>
      <c r="H23" s="141">
        <v>5.27</v>
      </c>
      <c r="I23" s="108"/>
      <c r="J23" s="141">
        <v>7.3</v>
      </c>
      <c r="K23" s="108"/>
      <c r="L23" s="141">
        <v>3.11</v>
      </c>
      <c r="M23" s="108"/>
      <c r="N23" s="141">
        <v>0.53</v>
      </c>
      <c r="O23" s="108"/>
      <c r="P23" s="141">
        <v>0.4</v>
      </c>
      <c r="Q23" s="108"/>
      <c r="R23" s="141">
        <v>0.4</v>
      </c>
      <c r="S23" s="108"/>
      <c r="T23" s="141">
        <v>0.4</v>
      </c>
      <c r="U23" s="108"/>
    </row>
    <row r="24" spans="2:21" x14ac:dyDescent="0.25">
      <c r="B24" s="147" t="s">
        <v>107</v>
      </c>
      <c r="C24" s="147"/>
      <c r="D24" s="144">
        <v>5.44</v>
      </c>
      <c r="E24" s="142"/>
      <c r="F24" s="141">
        <v>7.45</v>
      </c>
      <c r="G24" s="108"/>
      <c r="H24" s="141">
        <v>3.25</v>
      </c>
      <c r="I24" s="108"/>
      <c r="J24" s="141">
        <v>1.58</v>
      </c>
      <c r="K24" s="108"/>
      <c r="L24" s="141">
        <v>1.73</v>
      </c>
      <c r="M24" s="108"/>
      <c r="N24" s="141">
        <v>0.54</v>
      </c>
      <c r="O24" s="108"/>
      <c r="P24" s="141">
        <v>0.1</v>
      </c>
      <c r="Q24" s="108"/>
      <c r="R24" s="141">
        <v>0.2</v>
      </c>
      <c r="S24" s="108"/>
      <c r="T24" s="141">
        <v>0.2</v>
      </c>
      <c r="U24" s="108"/>
    </row>
    <row r="25" spans="2:21" x14ac:dyDescent="0.25">
      <c r="B25" s="147" t="s">
        <v>106</v>
      </c>
      <c r="C25" s="147"/>
      <c r="D25" s="144" t="s">
        <v>0</v>
      </c>
      <c r="E25" s="142"/>
      <c r="F25" s="141" t="s">
        <v>0</v>
      </c>
      <c r="G25" s="108"/>
      <c r="H25" s="141" t="s">
        <v>0</v>
      </c>
      <c r="I25" s="108"/>
      <c r="J25" s="141" t="s">
        <v>0</v>
      </c>
      <c r="K25" s="108"/>
      <c r="L25" s="141" t="s">
        <v>0</v>
      </c>
      <c r="M25" s="108"/>
      <c r="N25" s="141" t="s">
        <v>0</v>
      </c>
      <c r="O25" s="108"/>
      <c r="P25" s="227">
        <v>0.5</v>
      </c>
      <c r="Q25" s="228"/>
      <c r="R25" s="227">
        <v>0.3</v>
      </c>
      <c r="S25" s="228"/>
      <c r="T25" s="227" t="s">
        <v>0</v>
      </c>
      <c r="U25" s="108"/>
    </row>
    <row r="26" spans="2:21" x14ac:dyDescent="0.25">
      <c r="B26" s="147" t="s">
        <v>104</v>
      </c>
      <c r="C26" s="147"/>
      <c r="D26" s="144" t="s">
        <v>0</v>
      </c>
      <c r="E26" s="142"/>
      <c r="F26" s="141" t="s">
        <v>0</v>
      </c>
      <c r="G26" s="108"/>
      <c r="H26" s="141" t="s">
        <v>0</v>
      </c>
      <c r="I26" s="108"/>
      <c r="J26" s="141" t="s">
        <v>0</v>
      </c>
      <c r="K26" s="108"/>
      <c r="L26" s="141" t="s">
        <v>0</v>
      </c>
      <c r="M26" s="108"/>
      <c r="N26" s="141" t="s">
        <v>0</v>
      </c>
      <c r="O26" s="108"/>
      <c r="P26" s="227">
        <v>0.1</v>
      </c>
      <c r="Q26" s="228"/>
      <c r="R26" s="227">
        <v>0.4</v>
      </c>
      <c r="S26" s="228"/>
      <c r="T26" s="227">
        <v>0.4</v>
      </c>
      <c r="U26" s="108"/>
    </row>
    <row r="27" spans="2:21" x14ac:dyDescent="0.25">
      <c r="B27" s="147" t="s">
        <v>103</v>
      </c>
      <c r="C27" s="147"/>
      <c r="D27" s="144" t="s">
        <v>0</v>
      </c>
      <c r="E27" s="142"/>
      <c r="F27" s="141" t="s">
        <v>0</v>
      </c>
      <c r="G27" s="108"/>
      <c r="H27" s="141" t="s">
        <v>0</v>
      </c>
      <c r="I27" s="108"/>
      <c r="J27" s="141" t="s">
        <v>0</v>
      </c>
      <c r="K27" s="108"/>
      <c r="L27" s="141" t="s">
        <v>0</v>
      </c>
      <c r="M27" s="108"/>
      <c r="N27" s="141" t="s">
        <v>0</v>
      </c>
      <c r="O27" s="108"/>
      <c r="P27" s="227">
        <v>0.1</v>
      </c>
      <c r="Q27" s="228"/>
      <c r="R27" s="227">
        <v>0.1</v>
      </c>
      <c r="S27" s="228"/>
      <c r="T27" s="227">
        <v>0.1</v>
      </c>
      <c r="U27" s="108"/>
    </row>
    <row r="28" spans="2:21" x14ac:dyDescent="0.25">
      <c r="B28" s="147" t="s">
        <v>102</v>
      </c>
      <c r="C28" s="147"/>
      <c r="D28" s="144">
        <v>7.65</v>
      </c>
      <c r="E28" s="142"/>
      <c r="F28" s="141">
        <v>7.4</v>
      </c>
      <c r="G28" s="108"/>
      <c r="H28" s="141">
        <v>10.83</v>
      </c>
      <c r="I28" s="108"/>
      <c r="J28" s="141">
        <v>0.34</v>
      </c>
      <c r="K28" s="108"/>
      <c r="L28" s="141">
        <v>0.85</v>
      </c>
      <c r="M28" s="108"/>
      <c r="N28" s="141">
        <v>0.12</v>
      </c>
      <c r="O28" s="108"/>
      <c r="P28" s="141">
        <v>0.1</v>
      </c>
      <c r="Q28" s="108"/>
      <c r="R28" s="141">
        <v>0.2</v>
      </c>
      <c r="S28" s="108"/>
      <c r="T28" s="141">
        <v>0.2</v>
      </c>
      <c r="U28" s="108"/>
    </row>
    <row r="29" spans="2:21" x14ac:dyDescent="0.25">
      <c r="B29" s="147" t="s">
        <v>101</v>
      </c>
      <c r="C29" s="147"/>
      <c r="D29" s="144" t="s">
        <v>0</v>
      </c>
      <c r="E29" s="142"/>
      <c r="F29" s="141" t="s">
        <v>0</v>
      </c>
      <c r="G29" s="108"/>
      <c r="H29" s="141" t="s">
        <v>0</v>
      </c>
      <c r="I29" s="108"/>
      <c r="J29" s="141">
        <v>0.3</v>
      </c>
      <c r="K29" s="108"/>
      <c r="L29" s="141">
        <v>0.4</v>
      </c>
      <c r="M29" s="108"/>
      <c r="N29" s="141" t="s">
        <v>0</v>
      </c>
      <c r="O29" s="108"/>
      <c r="P29" s="141">
        <v>0.1</v>
      </c>
      <c r="Q29" s="108"/>
      <c r="R29" s="141">
        <v>0.1</v>
      </c>
      <c r="S29" s="108"/>
      <c r="T29" s="141">
        <v>0.1</v>
      </c>
      <c r="U29" s="108"/>
    </row>
    <row r="30" spans="2:21" x14ac:dyDescent="0.25">
      <c r="B30" s="147" t="s">
        <v>100</v>
      </c>
      <c r="C30" s="147"/>
      <c r="D30" s="144" t="s">
        <v>0</v>
      </c>
      <c r="E30" s="142"/>
      <c r="F30" s="141" t="s">
        <v>0</v>
      </c>
      <c r="G30" s="108"/>
      <c r="H30" s="141" t="s">
        <v>0</v>
      </c>
      <c r="I30" s="108"/>
      <c r="J30" s="141">
        <v>1.8</v>
      </c>
      <c r="K30" s="108"/>
      <c r="L30" s="141">
        <v>1.2</v>
      </c>
      <c r="M30" s="108"/>
      <c r="N30" s="141" t="s">
        <v>0</v>
      </c>
      <c r="O30" s="108"/>
      <c r="P30" s="141" t="s">
        <v>0</v>
      </c>
      <c r="Q30" s="108"/>
      <c r="R30" s="141" t="s">
        <v>0</v>
      </c>
      <c r="S30" s="108"/>
      <c r="T30" s="141" t="s">
        <v>0</v>
      </c>
      <c r="U30" s="108"/>
    </row>
    <row r="31" spans="2:21" x14ac:dyDescent="0.25">
      <c r="B31" s="146" t="s">
        <v>99</v>
      </c>
      <c r="C31" s="146"/>
      <c r="D31" s="144" t="s">
        <v>0</v>
      </c>
      <c r="E31" s="142"/>
      <c r="F31" s="141" t="s">
        <v>0</v>
      </c>
      <c r="G31" s="108"/>
      <c r="H31" s="141" t="s">
        <v>0</v>
      </c>
      <c r="I31" s="108"/>
      <c r="J31" s="141">
        <v>0.1</v>
      </c>
      <c r="K31" s="108"/>
      <c r="L31" s="141">
        <v>0.4</v>
      </c>
      <c r="M31" s="108"/>
      <c r="N31" s="141" t="s">
        <v>0</v>
      </c>
      <c r="O31" s="108"/>
      <c r="P31" s="141" t="s">
        <v>0</v>
      </c>
      <c r="Q31" s="108"/>
      <c r="R31" s="141" t="s">
        <v>0</v>
      </c>
      <c r="S31" s="108"/>
      <c r="T31" s="141" t="s">
        <v>0</v>
      </c>
      <c r="U31" s="108"/>
    </row>
    <row r="32" spans="2:21" x14ac:dyDescent="0.25">
      <c r="B32" s="147" t="s">
        <v>98</v>
      </c>
      <c r="C32" s="146"/>
      <c r="D32" s="144">
        <v>1.86</v>
      </c>
      <c r="E32" s="142"/>
      <c r="F32" s="141">
        <v>4.9400000000000004</v>
      </c>
      <c r="G32" s="108"/>
      <c r="H32" s="141">
        <v>5.39</v>
      </c>
      <c r="I32" s="108"/>
      <c r="J32" s="141">
        <v>0.2</v>
      </c>
      <c r="K32" s="108"/>
      <c r="L32" s="141">
        <v>1.07</v>
      </c>
      <c r="M32" s="108"/>
      <c r="N32" s="141">
        <v>0.75</v>
      </c>
      <c r="O32" s="108"/>
      <c r="P32" s="141">
        <v>0.1</v>
      </c>
      <c r="Q32" s="108"/>
      <c r="R32" s="141">
        <v>0.1</v>
      </c>
      <c r="S32" s="108"/>
      <c r="T32" s="141" t="s">
        <v>0</v>
      </c>
      <c r="U32" s="108"/>
    </row>
    <row r="33" spans="2:21" x14ac:dyDescent="0.25">
      <c r="B33" s="147" t="s">
        <v>97</v>
      </c>
      <c r="C33" s="146"/>
      <c r="D33" s="144">
        <v>11.62</v>
      </c>
      <c r="E33" s="142"/>
      <c r="F33" s="141">
        <v>11.44</v>
      </c>
      <c r="G33" s="108"/>
      <c r="H33" s="141">
        <v>8.33</v>
      </c>
      <c r="I33" s="108"/>
      <c r="J33" s="141">
        <v>3.19</v>
      </c>
      <c r="K33" s="108"/>
      <c r="L33" s="141">
        <v>1.58</v>
      </c>
      <c r="M33" s="108"/>
      <c r="N33" s="141">
        <v>0.52</v>
      </c>
      <c r="O33" s="108"/>
      <c r="P33" s="141">
        <v>0.1</v>
      </c>
      <c r="Q33" s="108"/>
      <c r="R33" s="141">
        <v>0.2</v>
      </c>
      <c r="S33" s="108"/>
      <c r="T33" s="141" t="s">
        <v>0</v>
      </c>
      <c r="U33" s="108"/>
    </row>
    <row r="34" spans="2:21" x14ac:dyDescent="0.25">
      <c r="B34" s="147" t="s">
        <v>96</v>
      </c>
      <c r="C34" s="146"/>
      <c r="D34" s="144">
        <v>19.68</v>
      </c>
      <c r="E34" s="142"/>
      <c r="F34" s="141">
        <v>13.06</v>
      </c>
      <c r="G34" s="108"/>
      <c r="H34" s="141">
        <v>15.31</v>
      </c>
      <c r="I34" s="108"/>
      <c r="J34" s="141">
        <v>0.97</v>
      </c>
      <c r="K34" s="108"/>
      <c r="L34" s="141">
        <v>6.29</v>
      </c>
      <c r="M34" s="108"/>
      <c r="N34" s="141">
        <v>4.67</v>
      </c>
      <c r="O34" s="108"/>
      <c r="P34" s="141" t="s">
        <v>0</v>
      </c>
      <c r="Q34" s="108"/>
      <c r="R34" s="141" t="s">
        <v>0</v>
      </c>
      <c r="S34" s="108"/>
      <c r="T34" s="141" t="s">
        <v>0</v>
      </c>
      <c r="U34" s="108"/>
    </row>
    <row r="35" spans="2:21" x14ac:dyDescent="0.25">
      <c r="B35" s="147" t="s">
        <v>95</v>
      </c>
      <c r="C35" s="147"/>
      <c r="D35" s="144">
        <v>0.51</v>
      </c>
      <c r="E35" s="142" t="s">
        <v>9</v>
      </c>
      <c r="F35" s="141">
        <v>4.34</v>
      </c>
      <c r="G35" s="108"/>
      <c r="H35" s="141">
        <v>15.01</v>
      </c>
      <c r="I35" s="108"/>
      <c r="J35" s="141">
        <v>0.78</v>
      </c>
      <c r="K35" s="108"/>
      <c r="L35" s="141">
        <v>1.45</v>
      </c>
      <c r="M35" s="108"/>
      <c r="N35" s="141">
        <v>0</v>
      </c>
      <c r="O35" s="108"/>
      <c r="P35" s="141" t="s">
        <v>0</v>
      </c>
      <c r="Q35" s="108"/>
      <c r="R35" s="141" t="s">
        <v>0</v>
      </c>
      <c r="S35" s="108"/>
      <c r="T35" s="141" t="s">
        <v>0</v>
      </c>
      <c r="U35" s="108"/>
    </row>
    <row r="36" spans="2:21" x14ac:dyDescent="0.25">
      <c r="B36" s="147" t="s">
        <v>94</v>
      </c>
      <c r="C36" s="147"/>
      <c r="D36" s="144" t="s">
        <v>0</v>
      </c>
      <c r="E36" s="142"/>
      <c r="F36" s="141" t="s">
        <v>0</v>
      </c>
      <c r="G36" s="108"/>
      <c r="H36" s="141" t="s">
        <v>0</v>
      </c>
      <c r="I36" s="108"/>
      <c r="J36" s="141">
        <v>9.6</v>
      </c>
      <c r="K36" s="108"/>
      <c r="L36" s="141">
        <v>9.8000000000000007</v>
      </c>
      <c r="M36" s="108"/>
      <c r="N36" s="141" t="s">
        <v>0</v>
      </c>
      <c r="O36" s="108"/>
      <c r="P36" s="141">
        <v>0.2</v>
      </c>
      <c r="Q36" s="108"/>
      <c r="R36" s="141">
        <v>0.2</v>
      </c>
      <c r="S36" s="108"/>
      <c r="T36" s="141">
        <v>0.4</v>
      </c>
      <c r="U36" s="108"/>
    </row>
    <row r="37" spans="2:21" x14ac:dyDescent="0.25">
      <c r="B37" s="147" t="s">
        <v>93</v>
      </c>
      <c r="C37" s="147"/>
      <c r="D37" s="144">
        <v>2.0499999999999998</v>
      </c>
      <c r="E37" s="142"/>
      <c r="F37" s="141">
        <v>3.3</v>
      </c>
      <c r="G37" s="108"/>
      <c r="H37" s="141">
        <v>3.84</v>
      </c>
      <c r="I37" s="108"/>
      <c r="J37" s="141">
        <v>1.06</v>
      </c>
      <c r="K37" s="108"/>
      <c r="L37" s="141">
        <v>0.63</v>
      </c>
      <c r="M37" s="108"/>
      <c r="N37" s="141">
        <v>0.09</v>
      </c>
      <c r="O37" s="108"/>
      <c r="P37" s="141">
        <v>0.1</v>
      </c>
      <c r="Q37" s="108"/>
      <c r="R37" s="141">
        <v>0.1</v>
      </c>
      <c r="S37" s="108"/>
      <c r="T37" s="141">
        <v>0.1</v>
      </c>
      <c r="U37" s="108"/>
    </row>
    <row r="38" spans="2:21" x14ac:dyDescent="0.25">
      <c r="B38" s="147" t="s">
        <v>92</v>
      </c>
      <c r="C38" s="147"/>
      <c r="D38" s="144" t="s">
        <v>0</v>
      </c>
      <c r="E38" s="142"/>
      <c r="F38" s="141" t="s">
        <v>0</v>
      </c>
      <c r="G38" s="108"/>
      <c r="H38" s="141" t="s">
        <v>0</v>
      </c>
      <c r="I38" s="108"/>
      <c r="J38" s="141" t="s">
        <v>0</v>
      </c>
      <c r="K38" s="108"/>
      <c r="L38" s="141" t="s">
        <v>0</v>
      </c>
      <c r="M38" s="108"/>
      <c r="N38" s="141" t="s">
        <v>0</v>
      </c>
      <c r="O38" s="108"/>
      <c r="P38" s="141">
        <v>3.6</v>
      </c>
      <c r="Q38" s="108"/>
      <c r="R38" s="141">
        <v>3.2</v>
      </c>
      <c r="S38" s="108"/>
      <c r="T38" s="141">
        <v>1.3</v>
      </c>
      <c r="U38" s="108"/>
    </row>
    <row r="39" spans="2:21" x14ac:dyDescent="0.25">
      <c r="B39" s="147" t="s">
        <v>91</v>
      </c>
      <c r="C39" s="146"/>
      <c r="D39" s="144">
        <v>3.92</v>
      </c>
      <c r="E39" s="142"/>
      <c r="F39" s="141">
        <v>5.28</v>
      </c>
      <c r="G39" s="108"/>
      <c r="H39" s="141">
        <v>3.22</v>
      </c>
      <c r="I39" s="108"/>
      <c r="J39" s="141">
        <v>0.78</v>
      </c>
      <c r="K39" s="108"/>
      <c r="L39" s="141">
        <v>0.45</v>
      </c>
      <c r="M39" s="108"/>
      <c r="N39" s="141">
        <v>0.36</v>
      </c>
      <c r="O39" s="108"/>
      <c r="P39" s="141">
        <v>0.1</v>
      </c>
      <c r="Q39" s="108"/>
      <c r="R39" s="141">
        <v>0.1</v>
      </c>
      <c r="S39" s="108"/>
      <c r="T39" s="141" t="s">
        <v>0</v>
      </c>
      <c r="U39" s="108"/>
    </row>
    <row r="40" spans="2:21" x14ac:dyDescent="0.25">
      <c r="B40" s="154" t="s">
        <v>90</v>
      </c>
      <c r="C40" s="147"/>
      <c r="D40" s="152">
        <v>1.65</v>
      </c>
      <c r="E40" s="142"/>
      <c r="F40" s="149">
        <v>2.92</v>
      </c>
      <c r="G40" s="108"/>
      <c r="H40" s="149">
        <v>3.82</v>
      </c>
      <c r="I40" s="108"/>
      <c r="J40" s="149">
        <v>0.33</v>
      </c>
      <c r="K40" s="108"/>
      <c r="L40" s="149">
        <v>0.45</v>
      </c>
      <c r="M40" s="108"/>
      <c r="N40" s="149">
        <v>0.22</v>
      </c>
      <c r="O40" s="108"/>
      <c r="P40" s="149" t="s">
        <v>0</v>
      </c>
      <c r="Q40" s="108"/>
      <c r="R40" s="149" t="s">
        <v>0</v>
      </c>
      <c r="S40" s="108"/>
      <c r="T40" s="149" t="s">
        <v>0</v>
      </c>
      <c r="U40" s="108"/>
    </row>
    <row r="41" spans="2:21" x14ac:dyDescent="0.25">
      <c r="B41" s="147" t="s">
        <v>88</v>
      </c>
      <c r="C41" s="147"/>
      <c r="D41" s="144">
        <v>31.18</v>
      </c>
      <c r="E41" s="142"/>
      <c r="F41" s="141">
        <v>18.18</v>
      </c>
      <c r="G41" s="108"/>
      <c r="H41" s="141">
        <v>7.57</v>
      </c>
      <c r="I41" s="108"/>
      <c r="J41" s="141">
        <v>11.68</v>
      </c>
      <c r="K41" s="108"/>
      <c r="L41" s="141">
        <v>6.98</v>
      </c>
      <c r="M41" s="108"/>
      <c r="N41" s="141">
        <v>1.67</v>
      </c>
      <c r="O41" s="108"/>
      <c r="P41" s="141">
        <v>0.5</v>
      </c>
      <c r="Q41" s="108"/>
      <c r="R41" s="141">
        <v>0.6</v>
      </c>
      <c r="S41" s="108"/>
      <c r="T41" s="141">
        <v>0.5</v>
      </c>
      <c r="U41" s="108"/>
    </row>
    <row r="42" spans="2:21" x14ac:dyDescent="0.25">
      <c r="B42" s="147" t="s">
        <v>87</v>
      </c>
      <c r="C42" s="147"/>
      <c r="D42" s="144" t="s">
        <v>0</v>
      </c>
      <c r="E42" s="142"/>
      <c r="F42" s="141">
        <v>43.81</v>
      </c>
      <c r="G42" s="108"/>
      <c r="H42" s="141">
        <v>54.39</v>
      </c>
      <c r="I42" s="108"/>
      <c r="J42" s="141" t="s">
        <v>0</v>
      </c>
      <c r="K42" s="108"/>
      <c r="L42" s="141" t="s">
        <v>0</v>
      </c>
      <c r="M42" s="108"/>
      <c r="N42" s="141" t="s">
        <v>0</v>
      </c>
      <c r="O42" s="108"/>
      <c r="P42" s="141">
        <v>0.1</v>
      </c>
      <c r="Q42" s="108"/>
      <c r="R42" s="141">
        <v>0.6</v>
      </c>
      <c r="S42" s="108"/>
      <c r="T42" s="141" t="s">
        <v>0</v>
      </c>
      <c r="U42" s="108"/>
    </row>
    <row r="43" spans="2:21" x14ac:dyDescent="0.25">
      <c r="B43" s="147" t="s">
        <v>86</v>
      </c>
      <c r="C43" s="147"/>
      <c r="D43" s="144">
        <v>3.72</v>
      </c>
      <c r="E43" s="142"/>
      <c r="F43" s="141">
        <v>2.66</v>
      </c>
      <c r="G43" s="108"/>
      <c r="H43" s="141">
        <v>3.11</v>
      </c>
      <c r="I43" s="108"/>
      <c r="J43" s="141">
        <v>2.85</v>
      </c>
      <c r="K43" s="108"/>
      <c r="L43" s="141">
        <v>1.17</v>
      </c>
      <c r="M43" s="108"/>
      <c r="N43" s="141">
        <v>1.27</v>
      </c>
      <c r="O43" s="108"/>
      <c r="P43" s="141">
        <v>0.1</v>
      </c>
      <c r="Q43" s="108"/>
      <c r="R43" s="141">
        <v>0.1</v>
      </c>
      <c r="S43" s="108"/>
      <c r="T43" s="141">
        <v>0.1</v>
      </c>
      <c r="U43" s="108"/>
    </row>
    <row r="44" spans="2:21" x14ac:dyDescent="0.25">
      <c r="B44" s="147" t="s">
        <v>85</v>
      </c>
      <c r="C44" s="147"/>
      <c r="D44" s="144">
        <v>0.35</v>
      </c>
      <c r="E44" s="142"/>
      <c r="F44" s="141">
        <v>0.52</v>
      </c>
      <c r="G44" s="108"/>
      <c r="H44" s="141">
        <v>1.85</v>
      </c>
      <c r="I44" s="108"/>
      <c r="J44" s="141">
        <v>0.09</v>
      </c>
      <c r="K44" s="108"/>
      <c r="L44" s="141">
        <v>0.04</v>
      </c>
      <c r="M44" s="108"/>
      <c r="N44" s="141">
        <v>0.06</v>
      </c>
      <c r="O44" s="108"/>
      <c r="P44" s="141">
        <v>0.1</v>
      </c>
      <c r="Q44" s="108"/>
      <c r="R44" s="141">
        <v>0.1</v>
      </c>
      <c r="S44" s="108"/>
      <c r="T44" s="141" t="s">
        <v>0</v>
      </c>
      <c r="U44" s="108"/>
    </row>
    <row r="45" spans="2:21" x14ac:dyDescent="0.25">
      <c r="B45" s="147" t="s">
        <v>84</v>
      </c>
      <c r="C45" s="147"/>
      <c r="D45" s="144">
        <v>0.65</v>
      </c>
      <c r="E45" s="142"/>
      <c r="F45" s="141">
        <v>1.71</v>
      </c>
      <c r="G45" s="108"/>
      <c r="H45" s="141">
        <v>1.63</v>
      </c>
      <c r="I45" s="108"/>
      <c r="J45" s="141">
        <v>0.35</v>
      </c>
      <c r="K45" s="108"/>
      <c r="L45" s="141">
        <v>0.34</v>
      </c>
      <c r="M45" s="108"/>
      <c r="N45" s="141">
        <v>0.34</v>
      </c>
      <c r="O45" s="108"/>
      <c r="P45" s="141">
        <v>0.1</v>
      </c>
      <c r="Q45" s="108"/>
      <c r="R45" s="141">
        <v>0.1</v>
      </c>
      <c r="S45" s="108"/>
      <c r="T45" s="141">
        <v>0.1</v>
      </c>
      <c r="U45" s="108"/>
    </row>
    <row r="46" spans="2:21" x14ac:dyDescent="0.25">
      <c r="B46" s="147" t="s">
        <v>83</v>
      </c>
      <c r="C46" s="147"/>
      <c r="D46" s="144" t="s">
        <v>0</v>
      </c>
      <c r="E46" s="142"/>
      <c r="F46" s="141" t="s">
        <v>0</v>
      </c>
      <c r="G46" s="108"/>
      <c r="H46" s="141" t="s">
        <v>0</v>
      </c>
      <c r="I46" s="108"/>
      <c r="J46" s="141">
        <v>14.1</v>
      </c>
      <c r="K46" s="108"/>
      <c r="L46" s="141">
        <v>9</v>
      </c>
      <c r="M46" s="108"/>
      <c r="N46" s="141" t="s">
        <v>0</v>
      </c>
      <c r="O46" s="108"/>
      <c r="P46" s="141" t="s">
        <v>0</v>
      </c>
      <c r="Q46" s="108"/>
      <c r="R46" s="141" t="s">
        <v>0</v>
      </c>
      <c r="S46" s="108"/>
      <c r="T46" s="227">
        <v>0.4</v>
      </c>
      <c r="U46" s="108" t="s">
        <v>3</v>
      </c>
    </row>
    <row r="47" spans="2:21" x14ac:dyDescent="0.25">
      <c r="B47" s="147" t="s">
        <v>80</v>
      </c>
      <c r="C47" s="147"/>
      <c r="D47" s="144">
        <v>8.0299999999999994</v>
      </c>
      <c r="E47" s="142"/>
      <c r="F47" s="141">
        <v>7.73</v>
      </c>
      <c r="G47" s="108"/>
      <c r="H47" s="141">
        <v>5.0199999999999996</v>
      </c>
      <c r="I47" s="108"/>
      <c r="J47" s="141">
        <v>3.16</v>
      </c>
      <c r="K47" s="108"/>
      <c r="L47" s="141">
        <v>2.1</v>
      </c>
      <c r="M47" s="108"/>
      <c r="N47" s="141">
        <v>0.7</v>
      </c>
      <c r="O47" s="108"/>
      <c r="P47" s="141" t="s">
        <v>0</v>
      </c>
      <c r="Q47" s="108"/>
      <c r="R47" s="141" t="s">
        <v>0</v>
      </c>
      <c r="S47" s="108"/>
      <c r="T47" s="141">
        <v>0.2</v>
      </c>
      <c r="U47" s="108"/>
    </row>
    <row r="48" spans="2:21" x14ac:dyDescent="0.25">
      <c r="B48" s="147" t="s">
        <v>79</v>
      </c>
      <c r="C48" s="147"/>
      <c r="D48" s="144">
        <v>3.2</v>
      </c>
      <c r="E48" s="142"/>
      <c r="F48" s="141">
        <v>4.4800000000000004</v>
      </c>
      <c r="G48" s="108"/>
      <c r="H48" s="141">
        <v>4.37</v>
      </c>
      <c r="I48" s="108"/>
      <c r="J48" s="141">
        <v>0.69</v>
      </c>
      <c r="K48" s="108"/>
      <c r="L48" s="141">
        <v>0.68</v>
      </c>
      <c r="M48" s="108" t="s">
        <v>1</v>
      </c>
      <c r="N48" s="141" t="s">
        <v>0</v>
      </c>
      <c r="O48" s="108"/>
      <c r="P48" s="141" t="s">
        <v>0</v>
      </c>
      <c r="Q48" s="108"/>
      <c r="R48" s="141" t="s">
        <v>0</v>
      </c>
      <c r="S48" s="108"/>
      <c r="T48" s="141" t="s">
        <v>0</v>
      </c>
      <c r="U48" s="108"/>
    </row>
    <row r="49" spans="1:23" x14ac:dyDescent="0.25">
      <c r="B49" s="146" t="s">
        <v>78</v>
      </c>
      <c r="C49" s="147"/>
      <c r="D49" s="144" t="s">
        <v>0</v>
      </c>
      <c r="E49" s="142"/>
      <c r="F49" s="141" t="s">
        <v>0</v>
      </c>
      <c r="G49" s="108"/>
      <c r="H49" s="141" t="s">
        <v>0</v>
      </c>
      <c r="I49" s="108"/>
      <c r="J49" s="141" t="s">
        <v>0</v>
      </c>
      <c r="K49" s="108"/>
      <c r="L49" s="141" t="s">
        <v>0</v>
      </c>
      <c r="M49" s="108"/>
      <c r="N49" s="141" t="s">
        <v>0</v>
      </c>
      <c r="O49" s="108"/>
      <c r="P49" s="141">
        <v>1.9</v>
      </c>
      <c r="Q49" s="108"/>
      <c r="R49" s="141">
        <v>1.4</v>
      </c>
      <c r="S49" s="108"/>
      <c r="T49" s="141">
        <v>1</v>
      </c>
      <c r="U49" s="108"/>
    </row>
    <row r="50" spans="1:23" x14ac:dyDescent="0.25">
      <c r="B50" s="147" t="s">
        <v>77</v>
      </c>
      <c r="C50" s="147"/>
      <c r="D50" s="144">
        <v>0.17</v>
      </c>
      <c r="E50" s="142"/>
      <c r="F50" s="141">
        <v>0.67</v>
      </c>
      <c r="G50" s="108"/>
      <c r="H50" s="141">
        <v>3.91</v>
      </c>
      <c r="I50" s="108"/>
      <c r="J50" s="141">
        <v>0.08</v>
      </c>
      <c r="K50" s="108"/>
      <c r="L50" s="141">
        <v>0.08</v>
      </c>
      <c r="M50" s="108"/>
      <c r="N50" s="141">
        <v>0.14000000000000001</v>
      </c>
      <c r="O50" s="108"/>
      <c r="P50" s="141" t="s">
        <v>0</v>
      </c>
      <c r="Q50" s="108"/>
      <c r="R50" s="141" t="s">
        <v>0</v>
      </c>
      <c r="S50" s="108"/>
      <c r="T50" s="141" t="s">
        <v>0</v>
      </c>
      <c r="U50" s="108"/>
    </row>
    <row r="51" spans="1:23" x14ac:dyDescent="0.25">
      <c r="B51" s="147" t="s">
        <v>76</v>
      </c>
      <c r="C51" s="147"/>
      <c r="D51" s="144">
        <v>11.14</v>
      </c>
      <c r="E51" s="142"/>
      <c r="F51" s="141">
        <v>36.369999999999997</v>
      </c>
      <c r="G51" s="108"/>
      <c r="H51" s="141">
        <v>36.65</v>
      </c>
      <c r="I51" s="108"/>
      <c r="J51" s="141">
        <v>1.31</v>
      </c>
      <c r="K51" s="108"/>
      <c r="L51" s="141">
        <v>12.83</v>
      </c>
      <c r="M51" s="108"/>
      <c r="N51" s="141">
        <v>16.829999999999998</v>
      </c>
      <c r="O51" s="108"/>
      <c r="P51" s="141">
        <v>0.8</v>
      </c>
      <c r="Q51" s="108"/>
      <c r="R51" s="141">
        <v>0.9</v>
      </c>
      <c r="S51" s="108"/>
      <c r="T51" s="141">
        <v>1</v>
      </c>
      <c r="U51" s="108"/>
    </row>
    <row r="52" spans="1:23" x14ac:dyDescent="0.25">
      <c r="B52" s="147" t="s">
        <v>75</v>
      </c>
      <c r="C52" s="146"/>
      <c r="D52" s="144">
        <v>0.47</v>
      </c>
      <c r="E52" s="142"/>
      <c r="F52" s="141">
        <v>1.82</v>
      </c>
      <c r="G52" s="108"/>
      <c r="H52" s="141">
        <v>2.4300000000000002</v>
      </c>
      <c r="I52" s="108"/>
      <c r="J52" s="141">
        <v>0.26</v>
      </c>
      <c r="K52" s="108"/>
      <c r="L52" s="141">
        <v>0.28000000000000003</v>
      </c>
      <c r="M52" s="108"/>
      <c r="N52" s="141">
        <v>0.54</v>
      </c>
      <c r="O52" s="108"/>
      <c r="P52" s="141">
        <v>0.1</v>
      </c>
      <c r="Q52" s="108"/>
      <c r="R52" s="141">
        <v>0.1</v>
      </c>
      <c r="S52" s="108"/>
      <c r="T52" s="141" t="s">
        <v>0</v>
      </c>
      <c r="U52" s="108"/>
    </row>
    <row r="53" spans="1:23" x14ac:dyDescent="0.25">
      <c r="B53" s="147" t="s">
        <v>74</v>
      </c>
      <c r="C53" s="147"/>
      <c r="D53" s="144">
        <v>6.75</v>
      </c>
      <c r="E53" s="142"/>
      <c r="F53" s="141">
        <v>10.15</v>
      </c>
      <c r="G53" s="108"/>
      <c r="H53" s="141">
        <v>6.2</v>
      </c>
      <c r="I53" s="108"/>
      <c r="J53" s="141">
        <v>1.44</v>
      </c>
      <c r="K53" s="108"/>
      <c r="L53" s="141">
        <v>1.05</v>
      </c>
      <c r="M53" s="108"/>
      <c r="N53" s="141">
        <v>0.4</v>
      </c>
      <c r="O53" s="108"/>
      <c r="P53" s="141" t="s">
        <v>0</v>
      </c>
      <c r="Q53" s="108"/>
      <c r="R53" s="141" t="s">
        <v>0</v>
      </c>
      <c r="S53" s="108"/>
      <c r="T53" s="141" t="s">
        <v>0</v>
      </c>
      <c r="U53" s="108"/>
    </row>
    <row r="54" spans="1:23" x14ac:dyDescent="0.25">
      <c r="B54" s="147" t="s">
        <v>72</v>
      </c>
      <c r="C54" s="147"/>
      <c r="D54" s="144">
        <v>2.86</v>
      </c>
      <c r="E54" s="142" t="s">
        <v>18</v>
      </c>
      <c r="F54" s="141">
        <v>6.62</v>
      </c>
      <c r="G54" s="108"/>
      <c r="H54" s="141">
        <v>4.1900000000000004</v>
      </c>
      <c r="I54" s="108"/>
      <c r="J54" s="141">
        <v>3.44</v>
      </c>
      <c r="K54" s="108"/>
      <c r="L54" s="141">
        <v>1.9</v>
      </c>
      <c r="M54" s="108"/>
      <c r="N54" s="141">
        <v>0.95</v>
      </c>
      <c r="O54" s="108"/>
      <c r="P54" s="141">
        <v>0.3</v>
      </c>
      <c r="Q54" s="108"/>
      <c r="R54" s="141">
        <v>0.3</v>
      </c>
      <c r="S54" s="108"/>
      <c r="T54" s="141">
        <v>0.2</v>
      </c>
      <c r="U54" s="108"/>
    </row>
    <row r="55" spans="1:23" x14ac:dyDescent="0.25">
      <c r="B55" s="146" t="s">
        <v>70</v>
      </c>
      <c r="C55" s="147"/>
      <c r="D55" s="144" t="s">
        <v>0</v>
      </c>
      <c r="E55" s="142"/>
      <c r="F55" s="141" t="s">
        <v>0</v>
      </c>
      <c r="G55" s="108"/>
      <c r="H55" s="141" t="s">
        <v>0</v>
      </c>
      <c r="I55" s="108"/>
      <c r="J55" s="141" t="s">
        <v>0</v>
      </c>
      <c r="K55" s="108"/>
      <c r="L55" s="141" t="s">
        <v>0</v>
      </c>
      <c r="M55" s="108"/>
      <c r="N55" s="141" t="s">
        <v>0</v>
      </c>
      <c r="O55" s="108"/>
      <c r="P55" s="141" t="s">
        <v>0</v>
      </c>
      <c r="Q55" s="108"/>
      <c r="R55" s="141" t="s">
        <v>0</v>
      </c>
      <c r="S55" s="108"/>
      <c r="T55" s="141" t="s">
        <v>0</v>
      </c>
      <c r="U55" s="108"/>
    </row>
    <row r="56" spans="1:23" x14ac:dyDescent="0.25">
      <c r="A56" s="91"/>
      <c r="B56" s="226"/>
      <c r="C56" s="226"/>
      <c r="D56" s="226"/>
      <c r="E56" s="226"/>
      <c r="F56" s="226"/>
      <c r="G56" s="226"/>
      <c r="H56" s="226"/>
      <c r="I56" s="226"/>
      <c r="J56" s="226"/>
      <c r="K56" s="226"/>
      <c r="L56" s="226"/>
      <c r="M56" s="226"/>
      <c r="N56" s="226"/>
      <c r="O56" s="226"/>
      <c r="P56" s="91"/>
      <c r="Q56" s="91"/>
      <c r="R56" s="91"/>
      <c r="S56" s="91"/>
      <c r="T56" s="91"/>
      <c r="U56" s="91"/>
      <c r="V56" s="91"/>
      <c r="W56" s="91"/>
    </row>
    <row r="57" spans="1:23" x14ac:dyDescent="0.25">
      <c r="A57" s="91"/>
      <c r="B57" s="96" t="s">
        <v>207</v>
      </c>
      <c r="C57" s="226"/>
      <c r="D57" s="226"/>
      <c r="E57" s="226"/>
      <c r="F57" s="226"/>
      <c r="G57" s="226"/>
      <c r="H57" s="226"/>
      <c r="I57" s="226"/>
      <c r="J57" s="226"/>
      <c r="K57" s="226"/>
      <c r="L57" s="226"/>
      <c r="M57" s="226"/>
      <c r="N57" s="226"/>
      <c r="O57" s="226"/>
      <c r="P57" s="91"/>
      <c r="Q57" s="91"/>
      <c r="R57" s="91"/>
      <c r="S57" s="91"/>
      <c r="T57" s="91"/>
      <c r="U57" s="91"/>
      <c r="V57" s="91"/>
      <c r="W57" s="91"/>
    </row>
    <row r="58" spans="1:23" x14ac:dyDescent="0.25">
      <c r="A58" s="91"/>
      <c r="B58" s="96" t="s">
        <v>184</v>
      </c>
      <c r="C58" s="226"/>
      <c r="D58" s="226"/>
      <c r="E58" s="226"/>
      <c r="F58" s="226"/>
      <c r="G58" s="226"/>
      <c r="H58" s="226"/>
      <c r="I58" s="226"/>
      <c r="J58" s="226"/>
      <c r="K58" s="226"/>
      <c r="L58" s="226"/>
      <c r="M58" s="226"/>
      <c r="N58" s="226"/>
      <c r="O58" s="226"/>
      <c r="P58" s="91"/>
      <c r="Q58" s="91"/>
      <c r="R58" s="91"/>
      <c r="S58" s="91"/>
      <c r="T58" s="91"/>
      <c r="U58" s="91"/>
      <c r="V58" s="91"/>
      <c r="W58" s="91"/>
    </row>
    <row r="59" spans="1:23" x14ac:dyDescent="0.25">
      <c r="A59" s="91"/>
      <c r="B59" s="96" t="s">
        <v>206</v>
      </c>
      <c r="C59" s="226"/>
      <c r="D59" s="226"/>
      <c r="E59" s="226"/>
      <c r="F59" s="226"/>
      <c r="G59" s="226"/>
      <c r="H59" s="226"/>
      <c r="I59" s="226"/>
      <c r="J59" s="226"/>
      <c r="K59" s="226"/>
      <c r="L59" s="226"/>
      <c r="M59" s="226"/>
      <c r="N59" s="226"/>
      <c r="O59" s="226"/>
      <c r="P59" s="91"/>
      <c r="Q59" s="91"/>
      <c r="R59" s="91"/>
      <c r="S59" s="91"/>
      <c r="T59" s="91"/>
      <c r="U59" s="91"/>
      <c r="V59" s="91"/>
      <c r="W59" s="91"/>
    </row>
    <row r="60" spans="1:23" x14ac:dyDescent="0.25">
      <c r="A60" s="91"/>
      <c r="B60" s="96" t="s">
        <v>205</v>
      </c>
      <c r="C60" s="226"/>
      <c r="D60" s="226"/>
      <c r="E60" s="226"/>
      <c r="F60" s="226"/>
      <c r="G60" s="226"/>
      <c r="H60" s="226"/>
      <c r="I60" s="226"/>
      <c r="J60" s="226"/>
      <c r="K60" s="226"/>
      <c r="L60" s="226"/>
      <c r="M60" s="226"/>
      <c r="N60" s="226"/>
      <c r="O60" s="226"/>
      <c r="P60" s="91"/>
      <c r="Q60" s="91"/>
      <c r="R60" s="91"/>
      <c r="S60" s="91"/>
      <c r="T60" s="91"/>
      <c r="U60" s="91"/>
      <c r="V60" s="91"/>
      <c r="W60" s="91"/>
    </row>
    <row r="61" spans="1:23" x14ac:dyDescent="0.25">
      <c r="A61" s="91"/>
      <c r="B61" s="96" t="s">
        <v>204</v>
      </c>
      <c r="C61" s="226"/>
      <c r="D61" s="226"/>
      <c r="E61" s="226"/>
      <c r="F61" s="226"/>
      <c r="G61" s="226"/>
      <c r="H61" s="226"/>
      <c r="I61" s="226"/>
      <c r="J61" s="226"/>
      <c r="K61" s="226"/>
      <c r="L61" s="226"/>
      <c r="M61" s="226"/>
      <c r="N61" s="226"/>
      <c r="O61" s="226"/>
      <c r="P61" s="91"/>
      <c r="Q61" s="91"/>
      <c r="R61" s="91"/>
      <c r="S61" s="91"/>
      <c r="T61" s="91"/>
      <c r="U61" s="91"/>
      <c r="V61" s="91"/>
      <c r="W61" s="91"/>
    </row>
    <row r="62" spans="1:23" x14ac:dyDescent="0.25">
      <c r="A62" s="91"/>
      <c r="B62" s="96" t="s">
        <v>203</v>
      </c>
      <c r="C62" s="226"/>
      <c r="D62" s="226"/>
      <c r="E62" s="226"/>
      <c r="F62" s="226"/>
      <c r="G62" s="226"/>
      <c r="H62" s="226"/>
      <c r="I62" s="226"/>
      <c r="J62" s="226"/>
      <c r="K62" s="226"/>
      <c r="L62" s="226"/>
      <c r="M62" s="226"/>
      <c r="N62" s="226"/>
      <c r="O62" s="226"/>
      <c r="P62" s="91"/>
      <c r="Q62" s="91"/>
      <c r="R62" s="91"/>
      <c r="S62" s="91"/>
      <c r="T62" s="91"/>
      <c r="U62" s="91"/>
      <c r="V62" s="91"/>
      <c r="W62" s="91"/>
    </row>
    <row r="63" spans="1:23" x14ac:dyDescent="0.25">
      <c r="A63" s="91"/>
      <c r="B63" s="96" t="s">
        <v>202</v>
      </c>
      <c r="C63" s="226"/>
      <c r="D63" s="226"/>
      <c r="E63" s="226"/>
      <c r="F63" s="226"/>
      <c r="G63" s="226"/>
      <c r="H63" s="226"/>
      <c r="I63" s="226"/>
      <c r="J63" s="226"/>
      <c r="K63" s="226"/>
      <c r="L63" s="226"/>
      <c r="M63" s="226"/>
      <c r="N63" s="226"/>
      <c r="O63" s="226"/>
      <c r="P63" s="91"/>
      <c r="Q63" s="91"/>
      <c r="R63" s="91"/>
      <c r="S63" s="91"/>
      <c r="T63" s="91"/>
      <c r="U63" s="91"/>
      <c r="V63" s="91"/>
      <c r="W63" s="91"/>
    </row>
    <row r="64" spans="1:23" x14ac:dyDescent="0.25">
      <c r="A64" s="91"/>
      <c r="B64" s="96" t="s">
        <v>297</v>
      </c>
      <c r="C64" s="226"/>
      <c r="D64" s="226"/>
      <c r="E64" s="226"/>
      <c r="F64" s="226"/>
      <c r="G64" s="226"/>
      <c r="H64" s="226"/>
      <c r="I64" s="226"/>
      <c r="J64" s="226"/>
      <c r="K64" s="226"/>
      <c r="L64" s="226"/>
      <c r="M64" s="226"/>
      <c r="N64" s="226"/>
      <c r="O64" s="226"/>
      <c r="P64" s="91"/>
      <c r="Q64" s="91"/>
      <c r="R64" s="91"/>
      <c r="S64" s="91"/>
      <c r="T64" s="91"/>
      <c r="U64" s="91"/>
      <c r="V64" s="91"/>
      <c r="W64" s="91"/>
    </row>
    <row r="65" spans="1:23" x14ac:dyDescent="0.25">
      <c r="A65" s="91"/>
      <c r="B65" s="96" t="s">
        <v>296</v>
      </c>
      <c r="C65" s="226"/>
      <c r="D65" s="226"/>
      <c r="E65" s="226"/>
      <c r="F65" s="226"/>
      <c r="G65" s="226"/>
      <c r="H65" s="226"/>
      <c r="I65" s="226"/>
      <c r="J65" s="226"/>
      <c r="K65" s="226"/>
      <c r="L65" s="226"/>
      <c r="M65" s="226"/>
      <c r="N65" s="226"/>
      <c r="O65" s="226"/>
      <c r="P65" s="91"/>
      <c r="Q65" s="91"/>
      <c r="R65" s="91"/>
      <c r="S65" s="91"/>
      <c r="T65" s="91"/>
      <c r="U65" s="91"/>
      <c r="V65" s="91"/>
      <c r="W65" s="91"/>
    </row>
    <row r="66" spans="1:23" x14ac:dyDescent="0.25">
      <c r="A66" s="91"/>
      <c r="B66" s="226"/>
      <c r="C66" s="226"/>
      <c r="D66" s="226"/>
      <c r="E66" s="226"/>
      <c r="F66" s="226"/>
      <c r="G66" s="226"/>
      <c r="H66" s="226"/>
      <c r="I66" s="226"/>
      <c r="J66" s="226"/>
      <c r="K66" s="226"/>
      <c r="L66" s="226"/>
      <c r="M66" s="226"/>
      <c r="N66" s="226"/>
      <c r="O66" s="226"/>
      <c r="P66" s="91"/>
      <c r="Q66" s="91"/>
      <c r="R66" s="91"/>
      <c r="S66" s="91"/>
      <c r="T66" s="91"/>
      <c r="U66" s="91"/>
      <c r="V66" s="91"/>
      <c r="W66" s="91"/>
    </row>
    <row r="67" spans="1:23" x14ac:dyDescent="0.25">
      <c r="A67" s="11" t="s">
        <v>57</v>
      </c>
      <c r="B67" s="21" t="s">
        <v>55</v>
      </c>
      <c r="C67" s="5"/>
      <c r="D67" s="5"/>
      <c r="E67" s="5"/>
      <c r="F67" s="5"/>
      <c r="G67" s="5"/>
      <c r="H67" s="5"/>
      <c r="I67" s="5"/>
      <c r="J67" s="5"/>
      <c r="K67" s="5"/>
      <c r="L67" s="5"/>
      <c r="M67" s="5"/>
      <c r="N67" s="5"/>
      <c r="O67" s="5"/>
      <c r="P67" s="5"/>
      <c r="Q67" s="5"/>
      <c r="R67" s="5"/>
      <c r="S67" s="5"/>
      <c r="T67" s="5"/>
      <c r="U67" s="5"/>
      <c r="V67" s="91"/>
      <c r="W67" s="91"/>
    </row>
    <row r="68" spans="1:23" x14ac:dyDescent="0.25">
      <c r="A68" s="10"/>
      <c r="B68" s="29" t="s">
        <v>54</v>
      </c>
      <c r="C68" s="5"/>
      <c r="D68" s="5"/>
      <c r="E68" s="5"/>
      <c r="F68" s="5"/>
      <c r="G68" s="5"/>
      <c r="H68" s="5"/>
      <c r="I68" s="5"/>
      <c r="J68" s="5"/>
      <c r="K68" s="5"/>
      <c r="L68" s="5"/>
      <c r="M68" s="5"/>
      <c r="N68" s="5"/>
      <c r="O68" s="5"/>
      <c r="P68" s="5"/>
      <c r="Q68" s="5"/>
      <c r="R68" s="5"/>
      <c r="S68" s="5"/>
      <c r="T68" s="5"/>
      <c r="U68" s="5"/>
      <c r="V68" s="91"/>
      <c r="W68" s="91"/>
    </row>
    <row r="69" spans="1:23" x14ac:dyDescent="0.25">
      <c r="A69" s="91"/>
      <c r="B69" s="21" t="s">
        <v>201</v>
      </c>
      <c r="C69" s="5"/>
      <c r="D69" s="5"/>
      <c r="E69" s="5"/>
      <c r="F69" s="5"/>
      <c r="G69" s="5"/>
      <c r="H69" s="5"/>
      <c r="I69" s="5"/>
      <c r="J69" s="5"/>
      <c r="K69" s="5"/>
      <c r="L69" s="5"/>
      <c r="M69" s="5"/>
      <c r="N69" s="5"/>
      <c r="O69" s="5"/>
      <c r="P69" s="5"/>
      <c r="Q69" s="5"/>
      <c r="R69" s="5"/>
      <c r="S69" s="5"/>
      <c r="T69" s="5"/>
      <c r="U69" s="5"/>
      <c r="V69" s="91"/>
      <c r="W69" s="91"/>
    </row>
    <row r="70" spans="1:23" x14ac:dyDescent="0.25">
      <c r="A70" s="91"/>
      <c r="B70" s="226"/>
      <c r="C70" s="226"/>
      <c r="D70" s="226"/>
      <c r="E70" s="226"/>
      <c r="F70" s="226"/>
      <c r="G70" s="226"/>
      <c r="H70" s="226"/>
      <c r="I70" s="226"/>
      <c r="J70" s="226"/>
      <c r="K70" s="226"/>
      <c r="L70" s="226"/>
      <c r="M70" s="226"/>
      <c r="N70" s="226"/>
      <c r="O70" s="226"/>
      <c r="P70" s="91"/>
      <c r="Q70" s="91"/>
      <c r="R70" s="91"/>
      <c r="S70" s="91"/>
      <c r="T70" s="91"/>
      <c r="U70" s="91"/>
      <c r="V70" s="91"/>
      <c r="W70" s="91"/>
    </row>
    <row r="71" spans="1:23" x14ac:dyDescent="0.25">
      <c r="A71" s="91"/>
      <c r="B71" s="226"/>
      <c r="C71" s="226"/>
      <c r="D71" s="226"/>
      <c r="E71" s="226"/>
      <c r="F71" s="226"/>
      <c r="G71" s="226"/>
      <c r="H71" s="226"/>
      <c r="I71" s="226"/>
      <c r="J71" s="226"/>
      <c r="K71" s="226"/>
      <c r="L71" s="226"/>
      <c r="M71" s="226"/>
      <c r="N71" s="226"/>
      <c r="O71" s="226"/>
      <c r="P71" s="91"/>
      <c r="Q71" s="91"/>
      <c r="R71" s="91"/>
      <c r="S71" s="91"/>
      <c r="T71" s="91"/>
      <c r="U71" s="91"/>
      <c r="V71" s="91"/>
      <c r="W71" s="91"/>
    </row>
    <row r="72" spans="1:23" x14ac:dyDescent="0.25">
      <c r="A72" s="91"/>
      <c r="B72" s="226"/>
      <c r="C72" s="226"/>
      <c r="D72" s="226"/>
      <c r="E72" s="226"/>
      <c r="F72" s="226"/>
      <c r="G72" s="226"/>
      <c r="H72" s="226"/>
      <c r="I72" s="226"/>
      <c r="J72" s="226"/>
      <c r="K72" s="226"/>
      <c r="L72" s="226"/>
      <c r="M72" s="226"/>
      <c r="N72" s="226"/>
      <c r="O72" s="226"/>
      <c r="P72" s="91"/>
      <c r="Q72" s="91"/>
      <c r="R72" s="91"/>
      <c r="S72" s="91"/>
      <c r="T72" s="91"/>
      <c r="U72" s="91"/>
      <c r="V72" s="91"/>
      <c r="W72" s="91"/>
    </row>
    <row r="73" spans="1:23" x14ac:dyDescent="0.25">
      <c r="A73" s="91"/>
      <c r="B73" s="226"/>
      <c r="C73" s="226"/>
      <c r="D73" s="226"/>
      <c r="E73" s="226"/>
      <c r="F73" s="226"/>
      <c r="G73" s="226"/>
      <c r="H73" s="226"/>
      <c r="I73" s="226"/>
      <c r="J73" s="226"/>
      <c r="K73" s="226"/>
      <c r="L73" s="226"/>
      <c r="M73" s="226"/>
      <c r="N73" s="226"/>
      <c r="O73" s="226"/>
      <c r="P73" s="91"/>
      <c r="Q73" s="91"/>
      <c r="R73" s="91"/>
      <c r="S73" s="91"/>
      <c r="T73" s="91"/>
      <c r="U73" s="91"/>
      <c r="V73" s="91"/>
      <c r="W73" s="91"/>
    </row>
    <row r="74" spans="1:23" x14ac:dyDescent="0.25">
      <c r="B74" s="225"/>
      <c r="C74" s="225"/>
      <c r="D74" s="225"/>
      <c r="E74" s="225"/>
      <c r="F74" s="225"/>
      <c r="G74" s="225"/>
      <c r="H74" s="225"/>
      <c r="I74" s="225"/>
      <c r="J74" s="225"/>
      <c r="K74" s="225"/>
      <c r="L74" s="225"/>
      <c r="M74" s="225"/>
      <c r="N74" s="225"/>
      <c r="O74" s="225"/>
    </row>
    <row r="75" spans="1:23" x14ac:dyDescent="0.25">
      <c r="B75" s="225"/>
      <c r="C75" s="225"/>
      <c r="D75" s="225"/>
      <c r="E75" s="225"/>
      <c r="F75" s="225"/>
      <c r="G75" s="225"/>
      <c r="H75" s="225"/>
      <c r="I75" s="225"/>
      <c r="J75" s="225"/>
      <c r="K75" s="225"/>
      <c r="L75" s="225"/>
      <c r="M75" s="225"/>
      <c r="N75" s="225"/>
      <c r="O75" s="225"/>
    </row>
    <row r="76" spans="1:23" x14ac:dyDescent="0.25">
      <c r="B76" s="225"/>
      <c r="C76" s="225"/>
      <c r="D76" s="225"/>
      <c r="E76" s="225"/>
      <c r="F76" s="225"/>
      <c r="G76" s="225"/>
      <c r="H76" s="225"/>
      <c r="I76" s="225"/>
      <c r="J76" s="225"/>
      <c r="K76" s="225"/>
      <c r="L76" s="225"/>
      <c r="M76" s="225"/>
      <c r="N76" s="225"/>
      <c r="O76" s="225"/>
    </row>
    <row r="77" spans="1:23" x14ac:dyDescent="0.25">
      <c r="B77" s="225"/>
      <c r="C77" s="225"/>
      <c r="D77" s="225"/>
      <c r="E77" s="225"/>
      <c r="F77" s="225"/>
      <c r="G77" s="225"/>
      <c r="H77" s="225"/>
      <c r="I77" s="225"/>
      <c r="J77" s="225"/>
      <c r="K77" s="225"/>
      <c r="L77" s="225"/>
      <c r="M77" s="225"/>
      <c r="N77" s="225"/>
      <c r="O77" s="225"/>
    </row>
    <row r="78" spans="1:23" x14ac:dyDescent="0.25">
      <c r="B78" s="225"/>
      <c r="C78" s="225"/>
      <c r="D78" s="225"/>
      <c r="E78" s="225"/>
      <c r="F78" s="225"/>
      <c r="G78" s="225"/>
      <c r="H78" s="225"/>
      <c r="I78" s="225"/>
      <c r="J78" s="225"/>
      <c r="K78" s="225"/>
      <c r="L78" s="225"/>
      <c r="M78" s="225"/>
      <c r="N78" s="225"/>
      <c r="O78" s="225"/>
    </row>
    <row r="79" spans="1:23" x14ac:dyDescent="0.25">
      <c r="B79" s="225"/>
      <c r="C79" s="225"/>
      <c r="D79" s="225"/>
      <c r="E79" s="225"/>
      <c r="F79" s="225"/>
      <c r="G79" s="225"/>
      <c r="H79" s="225"/>
      <c r="I79" s="225"/>
      <c r="J79" s="225"/>
      <c r="K79" s="225"/>
      <c r="L79" s="225"/>
      <c r="M79" s="225"/>
      <c r="N79" s="225"/>
      <c r="O79" s="225"/>
    </row>
    <row r="80" spans="1:23" x14ac:dyDescent="0.25">
      <c r="B80" s="225"/>
      <c r="C80" s="225"/>
      <c r="D80" s="225"/>
      <c r="E80" s="225"/>
      <c r="F80" s="225"/>
      <c r="G80" s="225"/>
      <c r="H80" s="225"/>
      <c r="I80" s="225"/>
      <c r="J80" s="225"/>
      <c r="K80" s="225"/>
      <c r="L80" s="225"/>
      <c r="M80" s="225"/>
      <c r="N80" s="225"/>
      <c r="O80" s="225"/>
    </row>
    <row r="81" spans="2:15" x14ac:dyDescent="0.25">
      <c r="B81" s="225"/>
      <c r="C81" s="225"/>
      <c r="D81" s="225"/>
      <c r="E81" s="225"/>
      <c r="F81" s="225"/>
      <c r="G81" s="225"/>
      <c r="H81" s="225"/>
      <c r="I81" s="225"/>
      <c r="J81" s="225"/>
      <c r="K81" s="225"/>
      <c r="L81" s="225"/>
      <c r="M81" s="225"/>
      <c r="N81" s="225"/>
      <c r="O81" s="225"/>
    </row>
    <row r="82" spans="2:15" x14ac:dyDescent="0.25">
      <c r="B82" s="225"/>
      <c r="C82" s="225"/>
      <c r="D82" s="225"/>
      <c r="E82" s="225"/>
      <c r="F82" s="225"/>
      <c r="G82" s="225"/>
      <c r="H82" s="225"/>
      <c r="I82" s="225"/>
      <c r="J82" s="225"/>
      <c r="K82" s="225"/>
      <c r="L82" s="225"/>
      <c r="M82" s="225"/>
      <c r="N82" s="225"/>
      <c r="O82" s="225"/>
    </row>
    <row r="83" spans="2:15" x14ac:dyDescent="0.25">
      <c r="B83" s="225"/>
      <c r="C83" s="225"/>
      <c r="D83" s="225"/>
      <c r="E83" s="225"/>
      <c r="F83" s="225"/>
      <c r="G83" s="225"/>
      <c r="H83" s="225"/>
      <c r="I83" s="225"/>
      <c r="J83" s="225"/>
      <c r="K83" s="225"/>
      <c r="L83" s="225"/>
      <c r="M83" s="225"/>
      <c r="N83" s="225"/>
      <c r="O83" s="225"/>
    </row>
    <row r="84" spans="2:15" x14ac:dyDescent="0.25">
      <c r="B84" s="225"/>
      <c r="C84" s="225"/>
      <c r="D84" s="225"/>
      <c r="E84" s="225"/>
      <c r="F84" s="225"/>
      <c r="G84" s="225"/>
      <c r="H84" s="225"/>
      <c r="I84" s="225"/>
      <c r="J84" s="225"/>
      <c r="K84" s="225"/>
      <c r="L84" s="225"/>
      <c r="M84" s="225"/>
      <c r="N84" s="225"/>
      <c r="O84" s="225"/>
    </row>
    <row r="85" spans="2:15" x14ac:dyDescent="0.25">
      <c r="B85" s="225"/>
      <c r="C85" s="225"/>
      <c r="D85" s="225"/>
      <c r="E85" s="225"/>
      <c r="F85" s="225"/>
      <c r="G85" s="225"/>
      <c r="H85" s="225"/>
      <c r="I85" s="225"/>
      <c r="J85" s="225"/>
      <c r="K85" s="225"/>
      <c r="L85" s="225"/>
      <c r="M85" s="225"/>
      <c r="N85" s="225"/>
      <c r="O85" s="225"/>
    </row>
    <row r="86" spans="2:15" x14ac:dyDescent="0.25">
      <c r="B86" s="225"/>
      <c r="C86" s="225"/>
      <c r="D86" s="225"/>
      <c r="E86" s="225"/>
      <c r="F86" s="225"/>
      <c r="G86" s="225"/>
      <c r="H86" s="225"/>
      <c r="I86" s="225"/>
      <c r="J86" s="225"/>
      <c r="K86" s="225"/>
      <c r="L86" s="225"/>
      <c r="M86" s="225"/>
      <c r="N86" s="225"/>
      <c r="O86" s="225"/>
    </row>
    <row r="87" spans="2:15" x14ac:dyDescent="0.25">
      <c r="B87" s="225"/>
      <c r="C87" s="225"/>
      <c r="D87" s="225"/>
      <c r="E87" s="225"/>
      <c r="F87" s="225"/>
      <c r="G87" s="225"/>
      <c r="H87" s="225"/>
      <c r="I87" s="225"/>
      <c r="J87" s="225"/>
      <c r="K87" s="225"/>
      <c r="L87" s="225"/>
      <c r="M87" s="225"/>
      <c r="N87" s="225"/>
      <c r="O87" s="225"/>
    </row>
    <row r="88" spans="2:15" x14ac:dyDescent="0.25">
      <c r="B88" s="225"/>
      <c r="C88" s="225"/>
      <c r="D88" s="225"/>
      <c r="E88" s="225"/>
      <c r="F88" s="225"/>
      <c r="G88" s="225"/>
      <c r="H88" s="225"/>
      <c r="I88" s="225"/>
      <c r="J88" s="225"/>
      <c r="K88" s="225"/>
      <c r="L88" s="225"/>
      <c r="M88" s="225"/>
      <c r="N88" s="225"/>
      <c r="O88" s="225"/>
    </row>
    <row r="89" spans="2:15" x14ac:dyDescent="0.25">
      <c r="B89" s="225"/>
      <c r="C89" s="225"/>
      <c r="D89" s="225"/>
      <c r="E89" s="225"/>
      <c r="F89" s="225"/>
      <c r="G89" s="225"/>
      <c r="H89" s="225"/>
      <c r="I89" s="225"/>
      <c r="J89" s="225"/>
      <c r="K89" s="225"/>
      <c r="L89" s="225"/>
      <c r="M89" s="225"/>
      <c r="N89" s="225"/>
      <c r="O89" s="225"/>
    </row>
    <row r="90" spans="2:15" x14ac:dyDescent="0.25">
      <c r="B90" s="225"/>
      <c r="C90" s="225"/>
      <c r="D90" s="225"/>
      <c r="E90" s="225"/>
      <c r="F90" s="225"/>
      <c r="G90" s="225"/>
      <c r="H90" s="225"/>
      <c r="I90" s="225"/>
      <c r="J90" s="225"/>
      <c r="K90" s="225"/>
      <c r="L90" s="225"/>
      <c r="M90" s="225"/>
      <c r="N90" s="225"/>
      <c r="O90" s="225"/>
    </row>
    <row r="91" spans="2:15" x14ac:dyDescent="0.25">
      <c r="B91" s="225"/>
      <c r="C91" s="225"/>
      <c r="D91" s="225"/>
      <c r="E91" s="225"/>
      <c r="F91" s="225"/>
      <c r="G91" s="225"/>
      <c r="H91" s="225"/>
      <c r="I91" s="225"/>
      <c r="J91" s="225"/>
      <c r="K91" s="225"/>
      <c r="L91" s="225"/>
      <c r="M91" s="225"/>
      <c r="N91" s="225"/>
      <c r="O91" s="225"/>
    </row>
    <row r="92" spans="2:15" x14ac:dyDescent="0.25">
      <c r="B92" s="225"/>
      <c r="C92" s="225"/>
      <c r="D92" s="225"/>
      <c r="E92" s="225"/>
      <c r="F92" s="225"/>
      <c r="G92" s="225"/>
      <c r="H92" s="225"/>
      <c r="I92" s="225"/>
      <c r="J92" s="225"/>
      <c r="K92" s="225"/>
      <c r="L92" s="225"/>
      <c r="M92" s="225"/>
      <c r="N92" s="225"/>
      <c r="O92" s="225"/>
    </row>
    <row r="93" spans="2:15" x14ac:dyDescent="0.25">
      <c r="B93" s="225"/>
      <c r="C93" s="225"/>
      <c r="D93" s="225"/>
      <c r="E93" s="225"/>
      <c r="F93" s="225"/>
      <c r="G93" s="225"/>
      <c r="H93" s="225"/>
      <c r="I93" s="225"/>
      <c r="J93" s="225"/>
      <c r="K93" s="225"/>
      <c r="L93" s="225"/>
      <c r="M93" s="225"/>
      <c r="N93" s="225"/>
      <c r="O93" s="225"/>
    </row>
    <row r="94" spans="2:15" x14ac:dyDescent="0.25">
      <c r="B94" s="225"/>
      <c r="C94" s="225"/>
      <c r="D94" s="225"/>
      <c r="E94" s="225"/>
      <c r="F94" s="225"/>
      <c r="G94" s="225"/>
      <c r="H94" s="225"/>
      <c r="I94" s="225"/>
      <c r="J94" s="225"/>
      <c r="K94" s="225"/>
      <c r="L94" s="225"/>
      <c r="M94" s="225"/>
      <c r="N94" s="225"/>
      <c r="O94" s="225"/>
    </row>
    <row r="95" spans="2:15" x14ac:dyDescent="0.25">
      <c r="B95" s="225"/>
      <c r="C95" s="225"/>
      <c r="D95" s="225"/>
      <c r="E95" s="225"/>
      <c r="F95" s="225"/>
      <c r="G95" s="225"/>
      <c r="H95" s="225"/>
      <c r="I95" s="225"/>
      <c r="J95" s="225"/>
      <c r="K95" s="225"/>
      <c r="L95" s="225"/>
      <c r="M95" s="225"/>
      <c r="N95" s="225"/>
      <c r="O95" s="225"/>
    </row>
    <row r="96" spans="2:15" x14ac:dyDescent="0.25">
      <c r="B96" s="225"/>
      <c r="C96" s="225"/>
      <c r="D96" s="225"/>
      <c r="E96" s="225"/>
      <c r="F96" s="225"/>
      <c r="G96" s="225"/>
      <c r="H96" s="225"/>
      <c r="I96" s="225"/>
      <c r="J96" s="225"/>
      <c r="K96" s="225"/>
      <c r="L96" s="225"/>
      <c r="M96" s="225"/>
      <c r="N96" s="225"/>
      <c r="O96" s="225"/>
    </row>
    <row r="97" spans="2:15" x14ac:dyDescent="0.25">
      <c r="B97" s="225"/>
      <c r="C97" s="225"/>
      <c r="D97" s="225"/>
      <c r="E97" s="225"/>
      <c r="F97" s="225"/>
      <c r="G97" s="225"/>
      <c r="H97" s="225"/>
      <c r="I97" s="225"/>
      <c r="J97" s="225"/>
      <c r="K97" s="225"/>
      <c r="L97" s="225"/>
      <c r="M97" s="225"/>
      <c r="N97" s="225"/>
      <c r="O97" s="225"/>
    </row>
    <row r="98" spans="2:15" x14ac:dyDescent="0.25">
      <c r="B98" s="225"/>
      <c r="C98" s="225"/>
      <c r="D98" s="225"/>
      <c r="E98" s="225"/>
      <c r="F98" s="225"/>
      <c r="G98" s="225"/>
      <c r="H98" s="225"/>
      <c r="I98" s="225"/>
      <c r="J98" s="225"/>
      <c r="K98" s="225"/>
      <c r="L98" s="225"/>
      <c r="M98" s="225"/>
      <c r="N98" s="225"/>
      <c r="O98" s="225"/>
    </row>
    <row r="99" spans="2:15" x14ac:dyDescent="0.25">
      <c r="B99" s="225"/>
      <c r="C99" s="225"/>
      <c r="D99" s="225"/>
      <c r="E99" s="225"/>
      <c r="F99" s="225"/>
      <c r="G99" s="225"/>
      <c r="H99" s="225"/>
      <c r="I99" s="225"/>
      <c r="J99" s="225"/>
      <c r="K99" s="225"/>
      <c r="L99" s="225"/>
      <c r="M99" s="225"/>
      <c r="N99" s="225"/>
      <c r="O99" s="225"/>
    </row>
    <row r="100" spans="2:15" x14ac:dyDescent="0.25">
      <c r="B100" s="225"/>
      <c r="C100" s="225"/>
      <c r="D100" s="225"/>
      <c r="E100" s="225"/>
      <c r="F100" s="225"/>
      <c r="G100" s="225"/>
      <c r="H100" s="225"/>
      <c r="I100" s="225"/>
      <c r="J100" s="225"/>
      <c r="K100" s="225"/>
      <c r="L100" s="225"/>
      <c r="M100" s="225"/>
      <c r="N100" s="225"/>
      <c r="O100" s="225"/>
    </row>
    <row r="101" spans="2:15" x14ac:dyDescent="0.25">
      <c r="B101" s="225"/>
      <c r="C101" s="225"/>
      <c r="D101" s="225"/>
      <c r="E101" s="225"/>
      <c r="F101" s="225"/>
      <c r="G101" s="225"/>
      <c r="H101" s="225"/>
      <c r="I101" s="225"/>
      <c r="J101" s="225"/>
      <c r="K101" s="225"/>
      <c r="L101" s="225"/>
      <c r="M101" s="225"/>
      <c r="N101" s="225"/>
      <c r="O101" s="225"/>
    </row>
    <row r="102" spans="2:15" x14ac:dyDescent="0.25">
      <c r="B102" s="225"/>
      <c r="C102" s="225"/>
      <c r="D102" s="225"/>
      <c r="E102" s="225"/>
      <c r="F102" s="225"/>
      <c r="G102" s="225"/>
      <c r="H102" s="225"/>
      <c r="I102" s="225"/>
      <c r="J102" s="225"/>
      <c r="K102" s="225"/>
      <c r="L102" s="225"/>
      <c r="M102" s="225"/>
      <c r="N102" s="225"/>
      <c r="O102" s="225"/>
    </row>
    <row r="103" spans="2:15" x14ac:dyDescent="0.25">
      <c r="B103" s="225"/>
      <c r="C103" s="225"/>
      <c r="D103" s="225"/>
      <c r="E103" s="225"/>
      <c r="F103" s="225"/>
      <c r="G103" s="225"/>
      <c r="H103" s="225"/>
      <c r="I103" s="225"/>
      <c r="J103" s="225"/>
      <c r="K103" s="225"/>
      <c r="L103" s="225"/>
      <c r="M103" s="225"/>
      <c r="N103" s="225"/>
      <c r="O103" s="225"/>
    </row>
    <row r="104" spans="2:15" x14ac:dyDescent="0.25">
      <c r="B104" s="225"/>
      <c r="C104" s="225"/>
      <c r="D104" s="225"/>
      <c r="E104" s="225"/>
      <c r="F104" s="225"/>
      <c r="G104" s="225"/>
      <c r="H104" s="225"/>
      <c r="I104" s="225"/>
      <c r="J104" s="225"/>
      <c r="K104" s="225"/>
      <c r="L104" s="225"/>
      <c r="M104" s="225"/>
      <c r="N104" s="225"/>
      <c r="O104" s="225"/>
    </row>
    <row r="105" spans="2:15" x14ac:dyDescent="0.25">
      <c r="B105" s="225"/>
      <c r="C105" s="225"/>
      <c r="D105" s="225"/>
      <c r="E105" s="225"/>
      <c r="F105" s="225"/>
      <c r="G105" s="225"/>
      <c r="H105" s="225"/>
      <c r="I105" s="225"/>
      <c r="J105" s="225"/>
      <c r="K105" s="225"/>
      <c r="L105" s="225"/>
      <c r="M105" s="225"/>
      <c r="N105" s="225"/>
      <c r="O105" s="225"/>
    </row>
    <row r="106" spans="2:15" x14ac:dyDescent="0.25">
      <c r="B106" s="225"/>
      <c r="C106" s="225"/>
      <c r="D106" s="225"/>
      <c r="E106" s="225"/>
      <c r="F106" s="225"/>
      <c r="G106" s="225"/>
      <c r="H106" s="225"/>
      <c r="I106" s="225"/>
      <c r="J106" s="225"/>
      <c r="K106" s="225"/>
      <c r="L106" s="225"/>
      <c r="M106" s="225"/>
      <c r="N106" s="225"/>
      <c r="O106" s="225"/>
    </row>
    <row r="107" spans="2:15" x14ac:dyDescent="0.25">
      <c r="B107" s="225"/>
      <c r="C107" s="225"/>
      <c r="D107" s="225"/>
      <c r="E107" s="225"/>
      <c r="F107" s="225"/>
      <c r="G107" s="225"/>
      <c r="H107" s="225"/>
      <c r="I107" s="225"/>
      <c r="J107" s="225"/>
      <c r="K107" s="225"/>
      <c r="L107" s="225"/>
      <c r="M107" s="225"/>
      <c r="N107" s="225"/>
      <c r="O107" s="225"/>
    </row>
    <row r="108" spans="2:15" x14ac:dyDescent="0.25">
      <c r="B108" s="225"/>
      <c r="C108" s="225"/>
      <c r="D108" s="225"/>
      <c r="E108" s="225"/>
      <c r="F108" s="225"/>
      <c r="G108" s="225"/>
      <c r="H108" s="225"/>
      <c r="I108" s="225"/>
      <c r="J108" s="225"/>
      <c r="K108" s="225"/>
      <c r="L108" s="225"/>
      <c r="M108" s="225"/>
      <c r="N108" s="225"/>
      <c r="O108" s="225"/>
    </row>
    <row r="109" spans="2:15" x14ac:dyDescent="0.25">
      <c r="B109" s="225"/>
      <c r="C109" s="225"/>
      <c r="D109" s="225"/>
      <c r="E109" s="225"/>
      <c r="F109" s="225"/>
      <c r="G109" s="225"/>
      <c r="H109" s="225"/>
      <c r="I109" s="225"/>
      <c r="J109" s="225"/>
      <c r="K109" s="225"/>
      <c r="L109" s="225"/>
      <c r="M109" s="225"/>
      <c r="N109" s="225"/>
      <c r="O109" s="225"/>
    </row>
    <row r="110" spans="2:15" x14ac:dyDescent="0.25">
      <c r="B110" s="225"/>
      <c r="C110" s="225"/>
      <c r="D110" s="225"/>
      <c r="E110" s="225"/>
      <c r="F110" s="225"/>
      <c r="G110" s="225"/>
      <c r="H110" s="225"/>
      <c r="I110" s="225"/>
      <c r="J110" s="225"/>
      <c r="K110" s="225"/>
      <c r="L110" s="225"/>
      <c r="M110" s="225"/>
      <c r="N110" s="225"/>
      <c r="O110" s="225"/>
    </row>
    <row r="111" spans="2:15" x14ac:dyDescent="0.25">
      <c r="B111" s="225"/>
      <c r="C111" s="225"/>
      <c r="D111" s="225"/>
      <c r="E111" s="225"/>
      <c r="F111" s="225"/>
      <c r="G111" s="225"/>
      <c r="H111" s="225"/>
      <c r="I111" s="225"/>
      <c r="J111" s="225"/>
      <c r="K111" s="225"/>
      <c r="L111" s="225"/>
      <c r="M111" s="225"/>
      <c r="N111" s="225"/>
      <c r="O111" s="225"/>
    </row>
    <row r="112" spans="2:15" x14ac:dyDescent="0.25">
      <c r="B112" s="225"/>
      <c r="C112" s="225"/>
      <c r="D112" s="225"/>
      <c r="E112" s="225"/>
      <c r="F112" s="225"/>
      <c r="G112" s="225"/>
      <c r="H112" s="225"/>
      <c r="I112" s="225"/>
      <c r="J112" s="225"/>
      <c r="K112" s="225"/>
      <c r="L112" s="225"/>
      <c r="M112" s="225"/>
      <c r="N112" s="225"/>
      <c r="O112" s="225"/>
    </row>
    <row r="113" spans="2:15" x14ac:dyDescent="0.25">
      <c r="B113" s="225"/>
      <c r="C113" s="225"/>
      <c r="D113" s="225"/>
      <c r="E113" s="225"/>
      <c r="F113" s="225"/>
      <c r="G113" s="225"/>
      <c r="H113" s="225"/>
      <c r="I113" s="225"/>
      <c r="J113" s="225"/>
      <c r="K113" s="225"/>
      <c r="L113" s="225"/>
      <c r="M113" s="225"/>
      <c r="N113" s="225"/>
      <c r="O113" s="225"/>
    </row>
    <row r="114" spans="2:15" x14ac:dyDescent="0.25">
      <c r="B114" s="225"/>
      <c r="C114" s="225"/>
      <c r="D114" s="225"/>
      <c r="E114" s="225"/>
      <c r="F114" s="225"/>
      <c r="G114" s="225"/>
      <c r="H114" s="225"/>
      <c r="I114" s="225"/>
      <c r="J114" s="225"/>
      <c r="K114" s="225"/>
      <c r="L114" s="225"/>
      <c r="M114" s="225"/>
      <c r="N114" s="225"/>
      <c r="O114" s="225"/>
    </row>
    <row r="115" spans="2:15" x14ac:dyDescent="0.25">
      <c r="B115" s="225"/>
      <c r="C115" s="225"/>
      <c r="D115" s="225"/>
      <c r="E115" s="225"/>
      <c r="F115" s="225"/>
      <c r="G115" s="225"/>
      <c r="H115" s="225"/>
      <c r="I115" s="225"/>
      <c r="J115" s="225"/>
      <c r="K115" s="225"/>
      <c r="L115" s="225"/>
      <c r="M115" s="225"/>
      <c r="N115" s="225"/>
      <c r="O115" s="225"/>
    </row>
    <row r="116" spans="2:15" x14ac:dyDescent="0.25">
      <c r="B116" s="225"/>
      <c r="C116" s="225"/>
      <c r="D116" s="225"/>
      <c r="E116" s="225"/>
      <c r="F116" s="225"/>
      <c r="G116" s="225"/>
      <c r="H116" s="225"/>
      <c r="I116" s="225"/>
      <c r="J116" s="225"/>
      <c r="K116" s="225"/>
      <c r="L116" s="225"/>
      <c r="M116" s="225"/>
      <c r="N116" s="225"/>
      <c r="O116" s="225"/>
    </row>
    <row r="117" spans="2:15" x14ac:dyDescent="0.25">
      <c r="B117" s="225"/>
      <c r="C117" s="225"/>
      <c r="D117" s="225"/>
      <c r="E117" s="225"/>
      <c r="F117" s="225"/>
      <c r="G117" s="225"/>
      <c r="H117" s="225"/>
      <c r="I117" s="225"/>
      <c r="J117" s="225"/>
      <c r="K117" s="225"/>
      <c r="L117" s="225"/>
      <c r="M117" s="225"/>
      <c r="N117" s="225"/>
      <c r="O117" s="225"/>
    </row>
    <row r="118" spans="2:15" x14ac:dyDescent="0.25">
      <c r="B118" s="225"/>
      <c r="C118" s="225"/>
      <c r="D118" s="225"/>
      <c r="E118" s="225"/>
      <c r="F118" s="225"/>
      <c r="G118" s="225"/>
      <c r="H118" s="225"/>
      <c r="I118" s="225"/>
      <c r="J118" s="225"/>
      <c r="K118" s="225"/>
      <c r="L118" s="225"/>
      <c r="M118" s="225"/>
      <c r="N118" s="225"/>
      <c r="O118" s="225"/>
    </row>
    <row r="119" spans="2:15" x14ac:dyDescent="0.25">
      <c r="B119" s="225"/>
      <c r="C119" s="225"/>
      <c r="D119" s="225"/>
      <c r="E119" s="225"/>
      <c r="F119" s="225"/>
      <c r="G119" s="225"/>
      <c r="H119" s="225"/>
      <c r="I119" s="225"/>
      <c r="J119" s="225"/>
      <c r="K119" s="225"/>
      <c r="L119" s="225"/>
      <c r="M119" s="225"/>
      <c r="N119" s="225"/>
      <c r="O119" s="225"/>
    </row>
    <row r="120" spans="2:15" x14ac:dyDescent="0.25">
      <c r="B120" s="225"/>
      <c r="C120" s="225"/>
      <c r="D120" s="225"/>
      <c r="E120" s="225"/>
      <c r="F120" s="225"/>
      <c r="G120" s="225"/>
      <c r="H120" s="225"/>
      <c r="I120" s="225"/>
      <c r="J120" s="225"/>
      <c r="K120" s="225"/>
      <c r="L120" s="225"/>
      <c r="M120" s="225"/>
      <c r="N120" s="225"/>
      <c r="O120" s="225"/>
    </row>
    <row r="121" spans="2:15" x14ac:dyDescent="0.25">
      <c r="B121" s="225"/>
      <c r="C121" s="225"/>
      <c r="D121" s="225"/>
      <c r="E121" s="225"/>
      <c r="F121" s="225"/>
      <c r="G121" s="225"/>
      <c r="H121" s="225"/>
      <c r="I121" s="225"/>
      <c r="J121" s="225"/>
      <c r="K121" s="225"/>
      <c r="L121" s="225"/>
      <c r="M121" s="225"/>
      <c r="N121" s="225"/>
      <c r="O121" s="225"/>
    </row>
    <row r="122" spans="2:15" x14ac:dyDescent="0.25">
      <c r="B122" s="225"/>
      <c r="C122" s="225"/>
      <c r="D122" s="225"/>
      <c r="E122" s="225"/>
      <c r="F122" s="225"/>
      <c r="G122" s="225"/>
      <c r="H122" s="225"/>
      <c r="I122" s="225"/>
      <c r="J122" s="225"/>
      <c r="K122" s="225"/>
      <c r="L122" s="225"/>
      <c r="M122" s="225"/>
      <c r="N122" s="225"/>
      <c r="O122" s="225"/>
    </row>
    <row r="123" spans="2:15" x14ac:dyDescent="0.25">
      <c r="B123" s="225"/>
      <c r="C123" s="225"/>
      <c r="D123" s="225"/>
      <c r="E123" s="225"/>
      <c r="F123" s="225"/>
      <c r="G123" s="225"/>
      <c r="H123" s="225"/>
      <c r="I123" s="225"/>
      <c r="J123" s="225"/>
      <c r="K123" s="225"/>
      <c r="L123" s="225"/>
      <c r="M123" s="225"/>
      <c r="N123" s="225"/>
      <c r="O123" s="225"/>
    </row>
    <row r="124" spans="2:15" x14ac:dyDescent="0.25">
      <c r="B124" s="225"/>
      <c r="C124" s="225"/>
      <c r="D124" s="225"/>
      <c r="E124" s="225"/>
      <c r="F124" s="225"/>
      <c r="G124" s="225"/>
      <c r="H124" s="225"/>
      <c r="I124" s="225"/>
      <c r="J124" s="225"/>
      <c r="K124" s="225"/>
      <c r="L124" s="225"/>
      <c r="M124" s="225"/>
      <c r="N124" s="225"/>
      <c r="O124" s="225"/>
    </row>
    <row r="125" spans="2:15" x14ac:dyDescent="0.25">
      <c r="B125" s="225"/>
      <c r="C125" s="225"/>
      <c r="D125" s="225"/>
      <c r="E125" s="225"/>
      <c r="F125" s="225"/>
      <c r="G125" s="225"/>
      <c r="H125" s="225"/>
      <c r="I125" s="225"/>
      <c r="J125" s="225"/>
      <c r="K125" s="225"/>
      <c r="L125" s="225"/>
      <c r="M125" s="225"/>
      <c r="N125" s="225"/>
      <c r="O125" s="225"/>
    </row>
    <row r="126" spans="2:15" x14ac:dyDescent="0.25">
      <c r="B126" s="225"/>
      <c r="C126" s="225"/>
      <c r="D126" s="225"/>
      <c r="E126" s="225"/>
      <c r="F126" s="225"/>
      <c r="G126" s="225"/>
      <c r="H126" s="225"/>
      <c r="I126" s="225"/>
      <c r="J126" s="225"/>
      <c r="K126" s="225"/>
      <c r="L126" s="225"/>
      <c r="M126" s="225"/>
      <c r="N126" s="225"/>
      <c r="O126" s="225"/>
    </row>
    <row r="127" spans="2:15" x14ac:dyDescent="0.25">
      <c r="B127" s="225"/>
      <c r="C127" s="225"/>
      <c r="D127" s="225"/>
      <c r="E127" s="225"/>
      <c r="F127" s="225"/>
      <c r="G127" s="225"/>
      <c r="H127" s="225"/>
      <c r="I127" s="225"/>
      <c r="J127" s="225"/>
      <c r="K127" s="225"/>
      <c r="L127" s="225"/>
      <c r="M127" s="225"/>
      <c r="N127" s="225"/>
      <c r="O127" s="225"/>
    </row>
    <row r="128" spans="2:15" x14ac:dyDescent="0.25">
      <c r="B128" s="225"/>
      <c r="C128" s="225"/>
      <c r="D128" s="225"/>
      <c r="E128" s="225"/>
      <c r="F128" s="225"/>
      <c r="G128" s="225"/>
      <c r="H128" s="225"/>
      <c r="I128" s="225"/>
      <c r="J128" s="225"/>
      <c r="K128" s="225"/>
      <c r="L128" s="225"/>
      <c r="M128" s="225"/>
      <c r="N128" s="225"/>
      <c r="O128" s="225"/>
    </row>
    <row r="129" spans="2:15" x14ac:dyDescent="0.25">
      <c r="B129" s="225"/>
      <c r="C129" s="225"/>
      <c r="D129" s="225"/>
      <c r="E129" s="225"/>
      <c r="F129" s="225"/>
      <c r="G129" s="225"/>
      <c r="H129" s="225"/>
      <c r="I129" s="225"/>
      <c r="J129" s="225"/>
      <c r="K129" s="225"/>
      <c r="L129" s="225"/>
      <c r="M129" s="225"/>
      <c r="N129" s="225"/>
      <c r="O129" s="225"/>
    </row>
    <row r="130" spans="2:15" x14ac:dyDescent="0.25">
      <c r="B130" s="225"/>
      <c r="C130" s="225"/>
      <c r="D130" s="225"/>
      <c r="E130" s="225"/>
      <c r="F130" s="225"/>
      <c r="G130" s="225"/>
      <c r="H130" s="225"/>
      <c r="I130" s="225"/>
      <c r="J130" s="225"/>
      <c r="K130" s="225"/>
      <c r="L130" s="225"/>
      <c r="M130" s="225"/>
      <c r="N130" s="225"/>
      <c r="O130" s="225"/>
    </row>
    <row r="131" spans="2:15" x14ac:dyDescent="0.25">
      <c r="B131" s="225"/>
      <c r="C131" s="225"/>
      <c r="D131" s="225"/>
      <c r="E131" s="225"/>
      <c r="F131" s="225"/>
      <c r="G131" s="225"/>
      <c r="H131" s="225"/>
      <c r="I131" s="225"/>
      <c r="J131" s="225"/>
      <c r="K131" s="225"/>
      <c r="L131" s="225"/>
      <c r="M131" s="225"/>
      <c r="N131" s="225"/>
      <c r="O131" s="225"/>
    </row>
    <row r="132" spans="2:15" x14ac:dyDescent="0.25">
      <c r="B132" s="225"/>
      <c r="C132" s="225"/>
      <c r="D132" s="225"/>
      <c r="E132" s="225"/>
      <c r="F132" s="225"/>
      <c r="G132" s="225"/>
      <c r="H132" s="225"/>
      <c r="I132" s="225"/>
      <c r="J132" s="225"/>
      <c r="K132" s="225"/>
      <c r="L132" s="225"/>
      <c r="M132" s="225"/>
      <c r="N132" s="225"/>
      <c r="O132" s="225"/>
    </row>
    <row r="133" spans="2:15" x14ac:dyDescent="0.25">
      <c r="B133" s="225"/>
      <c r="C133" s="225"/>
      <c r="D133" s="225"/>
      <c r="E133" s="225"/>
      <c r="F133" s="225"/>
      <c r="G133" s="225"/>
      <c r="H133" s="225"/>
      <c r="I133" s="225"/>
      <c r="J133" s="225"/>
      <c r="K133" s="225"/>
      <c r="L133" s="225"/>
      <c r="M133" s="225"/>
      <c r="N133" s="225"/>
      <c r="O133" s="225"/>
    </row>
    <row r="134" spans="2:15" x14ac:dyDescent="0.25">
      <c r="B134" s="225"/>
      <c r="C134" s="225"/>
      <c r="D134" s="225"/>
      <c r="E134" s="225"/>
      <c r="F134" s="225"/>
      <c r="G134" s="225"/>
      <c r="H134" s="225"/>
      <c r="I134" s="225"/>
      <c r="J134" s="225"/>
      <c r="K134" s="225"/>
      <c r="L134" s="225"/>
      <c r="M134" s="225"/>
      <c r="N134" s="225"/>
      <c r="O134" s="225"/>
    </row>
    <row r="135" spans="2:15" x14ac:dyDescent="0.25">
      <c r="B135" s="225"/>
      <c r="C135" s="225"/>
      <c r="D135" s="225"/>
      <c r="E135" s="225"/>
      <c r="F135" s="225"/>
      <c r="G135" s="225"/>
      <c r="H135" s="225"/>
      <c r="I135" s="225"/>
      <c r="J135" s="225"/>
      <c r="K135" s="225"/>
      <c r="L135" s="225"/>
      <c r="M135" s="225"/>
      <c r="N135" s="225"/>
      <c r="O135" s="225"/>
    </row>
    <row r="136" spans="2:15" x14ac:dyDescent="0.25">
      <c r="B136" s="225"/>
      <c r="C136" s="225"/>
      <c r="D136" s="225"/>
      <c r="E136" s="225"/>
      <c r="F136" s="225"/>
      <c r="G136" s="225"/>
      <c r="H136" s="225"/>
      <c r="I136" s="225"/>
      <c r="J136" s="225"/>
      <c r="K136" s="225"/>
      <c r="L136" s="225"/>
      <c r="M136" s="225"/>
      <c r="N136" s="225"/>
      <c r="O136" s="225"/>
    </row>
    <row r="137" spans="2:15" x14ac:dyDescent="0.25">
      <c r="B137" s="225"/>
      <c r="C137" s="225"/>
      <c r="D137" s="225"/>
      <c r="E137" s="225"/>
      <c r="F137" s="225"/>
      <c r="G137" s="225"/>
      <c r="H137" s="225"/>
      <c r="I137" s="225"/>
      <c r="J137" s="225"/>
      <c r="K137" s="225"/>
      <c r="L137" s="225"/>
      <c r="M137" s="225"/>
      <c r="N137" s="225"/>
      <c r="O137" s="225"/>
    </row>
    <row r="138" spans="2:15" x14ac:dyDescent="0.25">
      <c r="B138" s="225"/>
      <c r="C138" s="225"/>
      <c r="D138" s="225"/>
      <c r="E138" s="225"/>
      <c r="F138" s="225"/>
      <c r="G138" s="225"/>
      <c r="H138" s="225"/>
      <c r="I138" s="225"/>
      <c r="J138" s="225"/>
      <c r="K138" s="225"/>
      <c r="L138" s="225"/>
      <c r="M138" s="225"/>
      <c r="N138" s="225"/>
      <c r="O138" s="225"/>
    </row>
    <row r="139" spans="2:15" x14ac:dyDescent="0.25">
      <c r="B139" s="225"/>
      <c r="C139" s="225"/>
      <c r="D139" s="225"/>
      <c r="E139" s="225"/>
      <c r="F139" s="225"/>
      <c r="G139" s="225"/>
      <c r="H139" s="225"/>
      <c r="I139" s="225"/>
      <c r="J139" s="225"/>
      <c r="K139" s="225"/>
      <c r="L139" s="225"/>
      <c r="M139" s="225"/>
      <c r="N139" s="225"/>
      <c r="O139" s="225"/>
    </row>
    <row r="140" spans="2:15" x14ac:dyDescent="0.25">
      <c r="B140" s="225"/>
      <c r="C140" s="225"/>
      <c r="D140" s="225"/>
      <c r="E140" s="225"/>
      <c r="F140" s="225"/>
      <c r="G140" s="225"/>
      <c r="H140" s="225"/>
      <c r="I140" s="225"/>
      <c r="J140" s="225"/>
      <c r="K140" s="225"/>
      <c r="L140" s="225"/>
      <c r="M140" s="225"/>
      <c r="N140" s="225"/>
      <c r="O140" s="225"/>
    </row>
    <row r="141" spans="2:15" x14ac:dyDescent="0.25">
      <c r="B141" s="225"/>
      <c r="C141" s="225"/>
      <c r="D141" s="225"/>
      <c r="E141" s="225"/>
      <c r="F141" s="225"/>
      <c r="G141" s="225"/>
      <c r="H141" s="225"/>
      <c r="I141" s="225"/>
      <c r="J141" s="225"/>
      <c r="K141" s="225"/>
      <c r="L141" s="225"/>
      <c r="M141" s="225"/>
      <c r="N141" s="225"/>
      <c r="O141" s="225"/>
    </row>
    <row r="142" spans="2:15" x14ac:dyDescent="0.25">
      <c r="B142" s="225"/>
      <c r="C142" s="225"/>
      <c r="D142" s="225"/>
      <c r="E142" s="225"/>
      <c r="F142" s="225"/>
      <c r="G142" s="225"/>
      <c r="H142" s="225"/>
      <c r="I142" s="225"/>
      <c r="J142" s="225"/>
      <c r="K142" s="225"/>
      <c r="L142" s="225"/>
      <c r="M142" s="225"/>
      <c r="N142" s="225"/>
      <c r="O142" s="225"/>
    </row>
    <row r="143" spans="2:15" x14ac:dyDescent="0.25">
      <c r="B143" s="225"/>
      <c r="C143" s="225"/>
      <c r="D143" s="225"/>
      <c r="E143" s="225"/>
      <c r="F143" s="225"/>
      <c r="G143" s="225"/>
      <c r="H143" s="225"/>
      <c r="I143" s="225"/>
      <c r="J143" s="225"/>
      <c r="K143" s="225"/>
      <c r="L143" s="225"/>
      <c r="M143" s="225"/>
      <c r="N143" s="225"/>
      <c r="O143" s="225"/>
    </row>
    <row r="144" spans="2:15" x14ac:dyDescent="0.25">
      <c r="B144" s="225"/>
      <c r="C144" s="225"/>
      <c r="D144" s="225"/>
      <c r="E144" s="225"/>
      <c r="F144" s="225"/>
      <c r="G144" s="225"/>
      <c r="H144" s="225"/>
      <c r="I144" s="225"/>
      <c r="J144" s="225"/>
      <c r="K144" s="225"/>
      <c r="L144" s="225"/>
      <c r="M144" s="225"/>
      <c r="N144" s="225"/>
      <c r="O144" s="225"/>
    </row>
    <row r="145" spans="2:15" x14ac:dyDescent="0.25">
      <c r="B145" s="225"/>
      <c r="C145" s="225"/>
      <c r="D145" s="225"/>
      <c r="E145" s="225"/>
      <c r="F145" s="225"/>
      <c r="G145" s="225"/>
      <c r="H145" s="225"/>
      <c r="I145" s="225"/>
      <c r="J145" s="225"/>
      <c r="K145" s="225"/>
      <c r="L145" s="225"/>
      <c r="M145" s="225"/>
      <c r="N145" s="225"/>
      <c r="O145" s="225"/>
    </row>
    <row r="146" spans="2:15" x14ac:dyDescent="0.25">
      <c r="B146" s="225"/>
      <c r="C146" s="225"/>
      <c r="D146" s="225"/>
      <c r="E146" s="225"/>
      <c r="F146" s="225"/>
      <c r="G146" s="225"/>
      <c r="H146" s="225"/>
      <c r="I146" s="225"/>
      <c r="J146" s="225"/>
      <c r="K146" s="225"/>
      <c r="L146" s="225"/>
      <c r="M146" s="225"/>
      <c r="N146" s="225"/>
      <c r="O146" s="225"/>
    </row>
    <row r="147" spans="2:15" x14ac:dyDescent="0.25">
      <c r="B147" s="225"/>
      <c r="C147" s="225"/>
      <c r="D147" s="225"/>
      <c r="E147" s="225"/>
      <c r="F147" s="225"/>
      <c r="G147" s="225"/>
      <c r="H147" s="225"/>
      <c r="I147" s="225"/>
      <c r="J147" s="225"/>
      <c r="K147" s="225"/>
      <c r="L147" s="225"/>
      <c r="M147" s="225"/>
      <c r="N147" s="225"/>
      <c r="O147" s="225"/>
    </row>
    <row r="148" spans="2:15" x14ac:dyDescent="0.25">
      <c r="B148" s="225"/>
      <c r="C148" s="225"/>
      <c r="D148" s="225"/>
      <c r="E148" s="225"/>
      <c r="F148" s="225"/>
      <c r="G148" s="225"/>
      <c r="H148" s="225"/>
      <c r="I148" s="225"/>
      <c r="J148" s="225"/>
      <c r="K148" s="225"/>
      <c r="L148" s="225"/>
      <c r="M148" s="225"/>
      <c r="N148" s="225"/>
      <c r="O148" s="225"/>
    </row>
    <row r="149" spans="2:15" x14ac:dyDescent="0.25">
      <c r="B149" s="225"/>
      <c r="C149" s="225"/>
      <c r="D149" s="225"/>
      <c r="E149" s="225"/>
      <c r="F149" s="225"/>
      <c r="G149" s="225"/>
      <c r="H149" s="225"/>
      <c r="I149" s="225"/>
      <c r="J149" s="225"/>
      <c r="K149" s="225"/>
      <c r="L149" s="225"/>
      <c r="M149" s="225"/>
      <c r="N149" s="225"/>
      <c r="O149" s="225"/>
    </row>
    <row r="150" spans="2:15" x14ac:dyDescent="0.25">
      <c r="B150" s="225"/>
      <c r="C150" s="225"/>
      <c r="D150" s="225"/>
      <c r="E150" s="225"/>
      <c r="F150" s="225"/>
      <c r="G150" s="225"/>
      <c r="H150" s="225"/>
      <c r="I150" s="225"/>
      <c r="J150" s="225"/>
      <c r="K150" s="225"/>
      <c r="L150" s="225"/>
      <c r="M150" s="225"/>
      <c r="N150" s="225"/>
      <c r="O150" s="225"/>
    </row>
    <row r="151" spans="2:15" x14ac:dyDescent="0.25">
      <c r="B151" s="225"/>
      <c r="C151" s="225"/>
      <c r="D151" s="225"/>
      <c r="E151" s="225"/>
      <c r="F151" s="225"/>
      <c r="G151" s="225"/>
      <c r="H151" s="225"/>
      <c r="I151" s="225"/>
      <c r="J151" s="225"/>
      <c r="K151" s="225"/>
      <c r="L151" s="225"/>
      <c r="M151" s="225"/>
      <c r="N151" s="225"/>
      <c r="O151" s="225"/>
    </row>
    <row r="152" spans="2:15" x14ac:dyDescent="0.25">
      <c r="B152" s="225"/>
      <c r="C152" s="225"/>
      <c r="D152" s="225"/>
      <c r="E152" s="225"/>
      <c r="F152" s="225"/>
      <c r="G152" s="225"/>
      <c r="H152" s="225"/>
      <c r="I152" s="225"/>
      <c r="J152" s="225"/>
      <c r="K152" s="225"/>
      <c r="L152" s="225"/>
      <c r="M152" s="225"/>
      <c r="N152" s="225"/>
      <c r="O152" s="225"/>
    </row>
    <row r="153" spans="2:15" x14ac:dyDescent="0.25">
      <c r="B153" s="225"/>
      <c r="C153" s="225"/>
      <c r="D153" s="225"/>
      <c r="E153" s="225"/>
      <c r="F153" s="225"/>
      <c r="G153" s="225"/>
      <c r="H153" s="225"/>
      <c r="I153" s="225"/>
      <c r="J153" s="225"/>
      <c r="K153" s="225"/>
      <c r="L153" s="225"/>
      <c r="M153" s="225"/>
      <c r="N153" s="225"/>
      <c r="O153" s="225"/>
    </row>
    <row r="154" spans="2:15" x14ac:dyDescent="0.25">
      <c r="B154" s="225"/>
      <c r="C154" s="225"/>
      <c r="D154" s="225"/>
      <c r="E154" s="225"/>
      <c r="F154" s="225"/>
      <c r="G154" s="225"/>
      <c r="H154" s="225"/>
      <c r="I154" s="225"/>
      <c r="J154" s="225"/>
      <c r="K154" s="225"/>
      <c r="L154" s="225"/>
      <c r="M154" s="225"/>
      <c r="N154" s="225"/>
      <c r="O154" s="225"/>
    </row>
    <row r="155" spans="2:15" x14ac:dyDescent="0.25">
      <c r="B155" s="225"/>
      <c r="C155" s="225"/>
      <c r="D155" s="225"/>
      <c r="E155" s="225"/>
      <c r="F155" s="225"/>
      <c r="G155" s="225"/>
      <c r="H155" s="225"/>
      <c r="I155" s="225"/>
      <c r="J155" s="225"/>
      <c r="K155" s="225"/>
      <c r="L155" s="225"/>
      <c r="M155" s="225"/>
      <c r="N155" s="225"/>
      <c r="O155" s="225"/>
    </row>
    <row r="156" spans="2:15" x14ac:dyDescent="0.25">
      <c r="B156" s="225"/>
      <c r="C156" s="225"/>
      <c r="D156" s="225"/>
      <c r="E156" s="225"/>
      <c r="F156" s="225"/>
      <c r="G156" s="225"/>
      <c r="H156" s="225"/>
      <c r="I156" s="225"/>
      <c r="J156" s="225"/>
      <c r="K156" s="225"/>
      <c r="L156" s="225"/>
      <c r="M156" s="225"/>
      <c r="N156" s="225"/>
      <c r="O156" s="225"/>
    </row>
    <row r="157" spans="2:15" x14ac:dyDescent="0.25">
      <c r="B157" s="225"/>
      <c r="C157" s="225"/>
      <c r="D157" s="225"/>
      <c r="E157" s="225"/>
      <c r="F157" s="225"/>
      <c r="G157" s="225"/>
      <c r="H157" s="225"/>
      <c r="I157" s="225"/>
      <c r="J157" s="225"/>
      <c r="K157" s="225"/>
      <c r="L157" s="225"/>
      <c r="M157" s="225"/>
      <c r="N157" s="225"/>
      <c r="O157" s="225"/>
    </row>
    <row r="158" spans="2:15" x14ac:dyDescent="0.25">
      <c r="B158" s="225"/>
      <c r="C158" s="225"/>
      <c r="D158" s="225"/>
      <c r="E158" s="225"/>
      <c r="F158" s="225"/>
      <c r="G158" s="225"/>
      <c r="H158" s="225"/>
      <c r="I158" s="225"/>
      <c r="J158" s="225"/>
      <c r="K158" s="225"/>
      <c r="L158" s="225"/>
      <c r="M158" s="225"/>
      <c r="N158" s="225"/>
      <c r="O158" s="225"/>
    </row>
    <row r="159" spans="2:15" x14ac:dyDescent="0.25">
      <c r="B159" s="225"/>
      <c r="C159" s="225"/>
      <c r="D159" s="225"/>
      <c r="E159" s="225"/>
      <c r="F159" s="225"/>
      <c r="G159" s="225"/>
      <c r="H159" s="225"/>
      <c r="I159" s="225"/>
      <c r="J159" s="225"/>
      <c r="K159" s="225"/>
      <c r="L159" s="225"/>
      <c r="M159" s="225"/>
      <c r="N159" s="225"/>
      <c r="O159" s="225"/>
    </row>
    <row r="160" spans="2:15" x14ac:dyDescent="0.25">
      <c r="B160" s="225"/>
      <c r="C160" s="225"/>
      <c r="D160" s="225"/>
      <c r="E160" s="225"/>
      <c r="F160" s="225"/>
      <c r="G160" s="225"/>
      <c r="H160" s="225"/>
      <c r="I160" s="225"/>
      <c r="J160" s="225"/>
      <c r="K160" s="225"/>
      <c r="L160" s="225"/>
      <c r="M160" s="225"/>
      <c r="N160" s="225"/>
      <c r="O160" s="225"/>
    </row>
    <row r="161" spans="2:15" x14ac:dyDescent="0.25">
      <c r="B161" s="225"/>
      <c r="C161" s="225"/>
      <c r="D161" s="225"/>
      <c r="E161" s="225"/>
      <c r="F161" s="225"/>
      <c r="G161" s="225"/>
      <c r="H161" s="225"/>
      <c r="I161" s="225"/>
      <c r="J161" s="225"/>
      <c r="K161" s="225"/>
      <c r="L161" s="225"/>
      <c r="M161" s="225"/>
      <c r="N161" s="225"/>
      <c r="O161" s="225"/>
    </row>
    <row r="162" spans="2:15" x14ac:dyDescent="0.25">
      <c r="B162" s="225"/>
      <c r="C162" s="225"/>
      <c r="D162" s="225"/>
      <c r="E162" s="225"/>
      <c r="F162" s="225"/>
      <c r="G162" s="225"/>
      <c r="H162" s="225"/>
      <c r="I162" s="225"/>
      <c r="J162" s="225"/>
      <c r="K162" s="225"/>
      <c r="L162" s="225"/>
      <c r="M162" s="225"/>
      <c r="N162" s="225"/>
      <c r="O162" s="225"/>
    </row>
    <row r="163" spans="2:15" x14ac:dyDescent="0.25">
      <c r="B163" s="225"/>
      <c r="C163" s="225"/>
      <c r="D163" s="225"/>
      <c r="E163" s="225"/>
      <c r="F163" s="225"/>
      <c r="G163" s="225"/>
      <c r="H163" s="225"/>
      <c r="I163" s="225"/>
      <c r="J163" s="225"/>
      <c r="K163" s="225"/>
      <c r="L163" s="225"/>
      <c r="M163" s="225"/>
      <c r="N163" s="225"/>
      <c r="O163" s="225"/>
    </row>
    <row r="164" spans="2:15" x14ac:dyDescent="0.25">
      <c r="B164" s="225"/>
      <c r="C164" s="225"/>
      <c r="D164" s="225"/>
      <c r="E164" s="225"/>
      <c r="F164" s="225"/>
      <c r="G164" s="225"/>
      <c r="H164" s="225"/>
      <c r="I164" s="225"/>
      <c r="J164" s="225"/>
      <c r="K164" s="225"/>
      <c r="L164" s="225"/>
      <c r="M164" s="225"/>
      <c r="N164" s="225"/>
      <c r="O164" s="225"/>
    </row>
    <row r="165" spans="2:15" x14ac:dyDescent="0.25">
      <c r="B165" s="225"/>
      <c r="C165" s="225"/>
      <c r="D165" s="225"/>
      <c r="E165" s="225"/>
      <c r="F165" s="225"/>
      <c r="G165" s="225"/>
      <c r="H165" s="225"/>
      <c r="I165" s="225"/>
      <c r="J165" s="225"/>
      <c r="K165" s="225"/>
      <c r="L165" s="225"/>
      <c r="M165" s="225"/>
      <c r="N165" s="225"/>
      <c r="O165" s="225"/>
    </row>
    <row r="166" spans="2:15" x14ac:dyDescent="0.25">
      <c r="B166" s="225"/>
      <c r="C166" s="225"/>
      <c r="D166" s="225"/>
      <c r="E166" s="225"/>
      <c r="F166" s="225"/>
      <c r="G166" s="225"/>
      <c r="H166" s="225"/>
      <c r="I166" s="225"/>
      <c r="J166" s="225"/>
      <c r="K166" s="225"/>
      <c r="L166" s="225"/>
      <c r="M166" s="225"/>
      <c r="N166" s="225"/>
      <c r="O166" s="225"/>
    </row>
    <row r="167" spans="2:15" x14ac:dyDescent="0.25">
      <c r="B167" s="225"/>
      <c r="C167" s="225"/>
      <c r="D167" s="225"/>
      <c r="E167" s="225"/>
      <c r="F167" s="225"/>
      <c r="G167" s="225"/>
      <c r="H167" s="225"/>
      <c r="I167" s="225"/>
      <c r="J167" s="225"/>
      <c r="K167" s="225"/>
      <c r="L167" s="225"/>
      <c r="M167" s="225"/>
      <c r="N167" s="225"/>
      <c r="O167" s="225"/>
    </row>
    <row r="168" spans="2:15" x14ac:dyDescent="0.25">
      <c r="B168" s="225"/>
      <c r="C168" s="225"/>
      <c r="D168" s="225"/>
      <c r="E168" s="225"/>
      <c r="F168" s="225"/>
      <c r="G168" s="225"/>
      <c r="H168" s="225"/>
      <c r="I168" s="225"/>
      <c r="J168" s="225"/>
      <c r="K168" s="225"/>
      <c r="L168" s="225"/>
      <c r="M168" s="225"/>
      <c r="N168" s="225"/>
      <c r="O168" s="225"/>
    </row>
    <row r="169" spans="2:15" x14ac:dyDescent="0.25">
      <c r="B169" s="225"/>
      <c r="C169" s="225"/>
      <c r="D169" s="225"/>
      <c r="E169" s="225"/>
      <c r="F169" s="225"/>
      <c r="G169" s="225"/>
      <c r="H169" s="225"/>
      <c r="I169" s="225"/>
      <c r="J169" s="225"/>
      <c r="K169" s="225"/>
      <c r="L169" s="225"/>
      <c r="M169" s="225"/>
      <c r="N169" s="225"/>
      <c r="O169" s="225"/>
    </row>
    <row r="170" spans="2:15" x14ac:dyDescent="0.25">
      <c r="B170" s="225"/>
      <c r="C170" s="225"/>
      <c r="D170" s="225"/>
      <c r="E170" s="225"/>
      <c r="F170" s="225"/>
      <c r="G170" s="225"/>
      <c r="H170" s="225"/>
      <c r="I170" s="225"/>
      <c r="J170" s="225"/>
      <c r="K170" s="225"/>
      <c r="L170" s="225"/>
      <c r="M170" s="225"/>
      <c r="N170" s="225"/>
      <c r="O170" s="225"/>
    </row>
    <row r="171" spans="2:15" x14ac:dyDescent="0.25">
      <c r="B171" s="225"/>
      <c r="C171" s="225"/>
      <c r="D171" s="225"/>
      <c r="E171" s="225"/>
      <c r="F171" s="225"/>
      <c r="G171" s="225"/>
      <c r="H171" s="225"/>
      <c r="I171" s="225"/>
      <c r="J171" s="225"/>
      <c r="K171" s="225"/>
      <c r="L171" s="225"/>
      <c r="M171" s="225"/>
      <c r="N171" s="225"/>
      <c r="O171" s="225"/>
    </row>
    <row r="172" spans="2:15" x14ac:dyDescent="0.25">
      <c r="B172" s="225"/>
      <c r="C172" s="225"/>
      <c r="D172" s="225"/>
      <c r="E172" s="225"/>
      <c r="F172" s="225"/>
      <c r="G172" s="225"/>
      <c r="H172" s="225"/>
      <c r="I172" s="225"/>
      <c r="J172" s="225"/>
      <c r="K172" s="225"/>
      <c r="L172" s="225"/>
      <c r="M172" s="225"/>
      <c r="N172" s="225"/>
      <c r="O172" s="225"/>
    </row>
    <row r="173" spans="2:15" x14ac:dyDescent="0.25">
      <c r="B173" s="225"/>
      <c r="C173" s="225"/>
      <c r="D173" s="225"/>
      <c r="E173" s="225"/>
      <c r="F173" s="225"/>
      <c r="G173" s="225"/>
      <c r="H173" s="225"/>
      <c r="I173" s="225"/>
      <c r="J173" s="225"/>
      <c r="K173" s="225"/>
      <c r="L173" s="225"/>
      <c r="M173" s="225"/>
      <c r="N173" s="225"/>
      <c r="O173" s="225"/>
    </row>
    <row r="174" spans="2:15" x14ac:dyDescent="0.25">
      <c r="B174" s="225"/>
      <c r="C174" s="225"/>
      <c r="D174" s="225"/>
      <c r="E174" s="225"/>
      <c r="F174" s="225"/>
      <c r="G174" s="225"/>
      <c r="H174" s="225"/>
      <c r="I174" s="225"/>
      <c r="J174" s="225"/>
      <c r="K174" s="225"/>
      <c r="L174" s="225"/>
      <c r="M174" s="225"/>
      <c r="N174" s="225"/>
      <c r="O174" s="225"/>
    </row>
    <row r="175" spans="2:15" x14ac:dyDescent="0.25">
      <c r="B175" s="225"/>
      <c r="C175" s="225"/>
      <c r="D175" s="225"/>
      <c r="E175" s="225"/>
      <c r="F175" s="225"/>
      <c r="G175" s="225"/>
      <c r="H175" s="225"/>
      <c r="I175" s="225"/>
      <c r="J175" s="225"/>
      <c r="K175" s="225"/>
      <c r="L175" s="225"/>
      <c r="M175" s="225"/>
      <c r="N175" s="225"/>
      <c r="O175" s="225"/>
    </row>
    <row r="176" spans="2:15" x14ac:dyDescent="0.25">
      <c r="B176" s="225"/>
      <c r="C176" s="225"/>
      <c r="D176" s="225"/>
      <c r="E176" s="225"/>
      <c r="F176" s="225"/>
      <c r="G176" s="225"/>
      <c r="H176" s="225"/>
      <c r="I176" s="225"/>
      <c r="J176" s="225"/>
      <c r="K176" s="225"/>
      <c r="L176" s="225"/>
      <c r="M176" s="225"/>
      <c r="N176" s="225"/>
      <c r="O176" s="225"/>
    </row>
    <row r="177" spans="2:15" x14ac:dyDescent="0.25">
      <c r="B177" s="225"/>
      <c r="C177" s="225"/>
      <c r="D177" s="225"/>
      <c r="E177" s="225"/>
      <c r="F177" s="225"/>
      <c r="G177" s="225"/>
      <c r="H177" s="225"/>
      <c r="I177" s="225"/>
      <c r="J177" s="225"/>
      <c r="K177" s="225"/>
      <c r="L177" s="225"/>
      <c r="M177" s="225"/>
      <c r="N177" s="225"/>
      <c r="O177" s="225"/>
    </row>
    <row r="178" spans="2:15" x14ac:dyDescent="0.25">
      <c r="B178" s="225"/>
      <c r="C178" s="225"/>
      <c r="D178" s="225"/>
      <c r="E178" s="225"/>
      <c r="F178" s="225"/>
      <c r="G178" s="225"/>
      <c r="H178" s="225"/>
      <c r="I178" s="225"/>
      <c r="J178" s="225"/>
      <c r="K178" s="225"/>
      <c r="L178" s="225"/>
      <c r="M178" s="225"/>
      <c r="N178" s="225"/>
      <c r="O178" s="225"/>
    </row>
    <row r="179" spans="2:15" x14ac:dyDescent="0.25">
      <c r="B179" s="225"/>
      <c r="C179" s="225"/>
      <c r="D179" s="225"/>
      <c r="E179" s="225"/>
      <c r="F179" s="225"/>
      <c r="G179" s="225"/>
      <c r="H179" s="225"/>
      <c r="I179" s="225"/>
      <c r="J179" s="225"/>
      <c r="K179" s="225"/>
      <c r="L179" s="225"/>
      <c r="M179" s="225"/>
      <c r="N179" s="225"/>
      <c r="O179" s="225"/>
    </row>
    <row r="180" spans="2:15" x14ac:dyDescent="0.25">
      <c r="B180" s="225"/>
      <c r="C180" s="225"/>
      <c r="D180" s="225"/>
      <c r="E180" s="225"/>
      <c r="F180" s="225"/>
      <c r="G180" s="225"/>
      <c r="H180" s="225"/>
      <c r="I180" s="225"/>
      <c r="J180" s="225"/>
      <c r="K180" s="225"/>
      <c r="L180" s="225"/>
      <c r="M180" s="225"/>
      <c r="N180" s="225"/>
      <c r="O180" s="225"/>
    </row>
    <row r="181" spans="2:15" x14ac:dyDescent="0.25">
      <c r="B181" s="225"/>
      <c r="C181" s="225"/>
      <c r="D181" s="225"/>
      <c r="E181" s="225"/>
      <c r="F181" s="225"/>
      <c r="G181" s="225"/>
      <c r="H181" s="225"/>
      <c r="I181" s="225"/>
      <c r="J181" s="225"/>
      <c r="K181" s="225"/>
      <c r="L181" s="225"/>
      <c r="M181" s="225"/>
      <c r="N181" s="225"/>
      <c r="O181" s="225"/>
    </row>
    <row r="182" spans="2:15" x14ac:dyDescent="0.25">
      <c r="B182" s="225"/>
      <c r="C182" s="225"/>
      <c r="D182" s="225"/>
      <c r="E182" s="225"/>
      <c r="F182" s="225"/>
      <c r="G182" s="225"/>
      <c r="H182" s="225"/>
      <c r="I182" s="225"/>
      <c r="J182" s="225"/>
      <c r="K182" s="225"/>
      <c r="L182" s="225"/>
      <c r="M182" s="225"/>
      <c r="N182" s="225"/>
      <c r="O182" s="225"/>
    </row>
    <row r="183" spans="2:15" x14ac:dyDescent="0.25">
      <c r="B183" s="225"/>
      <c r="C183" s="225"/>
      <c r="D183" s="225"/>
      <c r="E183" s="225"/>
      <c r="F183" s="225"/>
      <c r="G183" s="225"/>
      <c r="H183" s="225"/>
      <c r="I183" s="225"/>
      <c r="J183" s="225"/>
      <c r="K183" s="225"/>
      <c r="L183" s="225"/>
      <c r="M183" s="225"/>
      <c r="N183" s="225"/>
      <c r="O183" s="225"/>
    </row>
    <row r="184" spans="2:15" x14ac:dyDescent="0.25">
      <c r="B184" s="225"/>
      <c r="C184" s="225"/>
      <c r="D184" s="225"/>
      <c r="E184" s="225"/>
      <c r="F184" s="225"/>
      <c r="G184" s="225"/>
      <c r="H184" s="225"/>
      <c r="I184" s="225"/>
      <c r="J184" s="225"/>
      <c r="K184" s="225"/>
      <c r="L184" s="225"/>
      <c r="M184" s="225"/>
      <c r="N184" s="225"/>
      <c r="O184" s="225"/>
    </row>
    <row r="185" spans="2:15" x14ac:dyDescent="0.25">
      <c r="B185" s="225"/>
      <c r="C185" s="225"/>
      <c r="D185" s="225"/>
      <c r="E185" s="225"/>
      <c r="F185" s="225"/>
      <c r="G185" s="225"/>
      <c r="H185" s="225"/>
      <c r="I185" s="225"/>
      <c r="J185" s="225"/>
      <c r="K185" s="225"/>
      <c r="L185" s="225"/>
      <c r="M185" s="225"/>
      <c r="N185" s="225"/>
      <c r="O185" s="225"/>
    </row>
    <row r="186" spans="2:15" x14ac:dyDescent="0.25">
      <c r="B186" s="225"/>
      <c r="C186" s="225"/>
      <c r="D186" s="225"/>
      <c r="E186" s="225"/>
      <c r="F186" s="225"/>
      <c r="G186" s="225"/>
      <c r="H186" s="225"/>
      <c r="I186" s="225"/>
      <c r="J186" s="225"/>
      <c r="K186" s="225"/>
      <c r="L186" s="225"/>
      <c r="M186" s="225"/>
      <c r="N186" s="225"/>
      <c r="O186" s="225"/>
    </row>
    <row r="187" spans="2:15" x14ac:dyDescent="0.25">
      <c r="B187" s="225"/>
      <c r="C187" s="225"/>
      <c r="D187" s="225"/>
      <c r="E187" s="225"/>
      <c r="F187" s="225"/>
      <c r="G187" s="225"/>
      <c r="H187" s="225"/>
      <c r="I187" s="225"/>
      <c r="J187" s="225"/>
      <c r="K187" s="225"/>
      <c r="L187" s="225"/>
      <c r="M187" s="225"/>
      <c r="N187" s="225"/>
      <c r="O187" s="225"/>
    </row>
    <row r="188" spans="2:15" x14ac:dyDescent="0.25">
      <c r="B188" s="225"/>
      <c r="C188" s="225"/>
      <c r="D188" s="225"/>
      <c r="E188" s="225"/>
      <c r="F188" s="225"/>
      <c r="G188" s="225"/>
      <c r="H188" s="225"/>
      <c r="I188" s="225"/>
      <c r="J188" s="225"/>
      <c r="K188" s="225"/>
      <c r="L188" s="225"/>
      <c r="M188" s="225"/>
      <c r="N188" s="225"/>
      <c r="O188" s="225"/>
    </row>
    <row r="189" spans="2:15" x14ac:dyDescent="0.25">
      <c r="B189" s="225"/>
      <c r="C189" s="225"/>
      <c r="D189" s="225"/>
      <c r="E189" s="225"/>
      <c r="F189" s="225"/>
      <c r="G189" s="225"/>
      <c r="H189" s="225"/>
      <c r="I189" s="225"/>
      <c r="J189" s="225"/>
      <c r="K189" s="225"/>
      <c r="L189" s="225"/>
      <c r="M189" s="225"/>
      <c r="N189" s="225"/>
      <c r="O189" s="225"/>
    </row>
    <row r="190" spans="2:15" x14ac:dyDescent="0.25">
      <c r="B190" s="225"/>
      <c r="C190" s="225"/>
      <c r="D190" s="225"/>
      <c r="E190" s="225"/>
      <c r="F190" s="225"/>
      <c r="G190" s="225"/>
      <c r="H190" s="225"/>
      <c r="I190" s="225"/>
      <c r="J190" s="225"/>
      <c r="K190" s="225"/>
      <c r="L190" s="225"/>
      <c r="M190" s="225"/>
      <c r="N190" s="225"/>
      <c r="O190" s="225"/>
    </row>
    <row r="191" spans="2:15" x14ac:dyDescent="0.25">
      <c r="B191" s="225"/>
      <c r="C191" s="225"/>
      <c r="D191" s="225"/>
      <c r="E191" s="225"/>
      <c r="F191" s="225"/>
      <c r="G191" s="225"/>
      <c r="H191" s="225"/>
      <c r="I191" s="225"/>
      <c r="J191" s="225"/>
      <c r="K191" s="225"/>
      <c r="L191" s="225"/>
      <c r="M191" s="225"/>
      <c r="N191" s="225"/>
      <c r="O191" s="225"/>
    </row>
    <row r="192" spans="2:15" x14ac:dyDescent="0.25">
      <c r="B192" s="225"/>
      <c r="C192" s="225"/>
      <c r="D192" s="225"/>
      <c r="E192" s="225"/>
      <c r="F192" s="225"/>
      <c r="G192" s="225"/>
      <c r="H192" s="225"/>
      <c r="I192" s="225"/>
      <c r="J192" s="225"/>
      <c r="K192" s="225"/>
      <c r="L192" s="225"/>
      <c r="M192" s="225"/>
      <c r="N192" s="225"/>
      <c r="O192" s="225"/>
    </row>
    <row r="193" spans="2:15" x14ac:dyDescent="0.25">
      <c r="B193" s="225"/>
      <c r="C193" s="225"/>
      <c r="D193" s="225"/>
      <c r="E193" s="225"/>
      <c r="F193" s="225"/>
      <c r="G193" s="225"/>
      <c r="H193" s="225"/>
      <c r="I193" s="225"/>
      <c r="J193" s="225"/>
      <c r="K193" s="225"/>
      <c r="L193" s="225"/>
      <c r="M193" s="225"/>
      <c r="N193" s="225"/>
      <c r="O193" s="225"/>
    </row>
    <row r="194" spans="2:15" x14ac:dyDescent="0.25">
      <c r="B194" s="225"/>
      <c r="C194" s="225"/>
      <c r="D194" s="225"/>
      <c r="E194" s="225"/>
      <c r="F194" s="225"/>
      <c r="G194" s="225"/>
      <c r="H194" s="225"/>
      <c r="I194" s="225"/>
      <c r="J194" s="225"/>
      <c r="K194" s="225"/>
      <c r="L194" s="225"/>
      <c r="M194" s="225"/>
      <c r="N194" s="225"/>
      <c r="O194" s="225"/>
    </row>
    <row r="195" spans="2:15" x14ac:dyDescent="0.25">
      <c r="B195" s="225"/>
      <c r="C195" s="225"/>
      <c r="D195" s="225"/>
      <c r="E195" s="225"/>
      <c r="F195" s="225"/>
      <c r="G195" s="225"/>
      <c r="H195" s="225"/>
      <c r="I195" s="225"/>
      <c r="J195" s="225"/>
      <c r="K195" s="225"/>
      <c r="L195" s="225"/>
      <c r="M195" s="225"/>
      <c r="N195" s="225"/>
      <c r="O195" s="225"/>
    </row>
    <row r="196" spans="2:15" x14ac:dyDescent="0.25">
      <c r="B196" s="225"/>
      <c r="C196" s="225"/>
      <c r="D196" s="225"/>
      <c r="E196" s="225"/>
      <c r="F196" s="225"/>
      <c r="G196" s="225"/>
      <c r="H196" s="225"/>
      <c r="I196" s="225"/>
      <c r="J196" s="225"/>
      <c r="K196" s="225"/>
      <c r="L196" s="225"/>
      <c r="M196" s="225"/>
      <c r="N196" s="225"/>
      <c r="O196" s="225"/>
    </row>
    <row r="197" spans="2:15" x14ac:dyDescent="0.25">
      <c r="B197" s="225"/>
      <c r="C197" s="225"/>
      <c r="D197" s="225"/>
      <c r="E197" s="225"/>
      <c r="F197" s="225"/>
      <c r="G197" s="225"/>
      <c r="H197" s="225"/>
      <c r="I197" s="225"/>
      <c r="J197" s="225"/>
      <c r="K197" s="225"/>
      <c r="L197" s="225"/>
      <c r="M197" s="225"/>
      <c r="N197" s="225"/>
      <c r="O197" s="225"/>
    </row>
    <row r="198" spans="2:15" x14ac:dyDescent="0.25">
      <c r="B198" s="225"/>
      <c r="C198" s="225"/>
      <c r="D198" s="225"/>
      <c r="E198" s="225"/>
      <c r="F198" s="225"/>
      <c r="G198" s="225"/>
      <c r="H198" s="225"/>
      <c r="I198" s="225"/>
      <c r="J198" s="225"/>
      <c r="K198" s="225"/>
      <c r="L198" s="225"/>
      <c r="M198" s="225"/>
      <c r="N198" s="225"/>
      <c r="O198" s="225"/>
    </row>
    <row r="199" spans="2:15" x14ac:dyDescent="0.25">
      <c r="B199" s="225"/>
      <c r="C199" s="225"/>
      <c r="D199" s="225"/>
      <c r="E199" s="225"/>
      <c r="F199" s="225"/>
      <c r="G199" s="225"/>
      <c r="H199" s="225"/>
      <c r="I199" s="225"/>
      <c r="J199" s="225"/>
      <c r="K199" s="225"/>
      <c r="L199" s="225"/>
      <c r="M199" s="225"/>
      <c r="N199" s="225"/>
      <c r="O199" s="225"/>
    </row>
    <row r="200" spans="2:15" x14ac:dyDescent="0.25">
      <c r="B200" s="225"/>
      <c r="C200" s="225"/>
      <c r="D200" s="225"/>
      <c r="E200" s="225"/>
      <c r="F200" s="225"/>
      <c r="G200" s="225"/>
      <c r="H200" s="225"/>
      <c r="I200" s="225"/>
      <c r="J200" s="225"/>
      <c r="K200" s="225"/>
      <c r="L200" s="225"/>
      <c r="M200" s="225"/>
      <c r="N200" s="225"/>
      <c r="O200" s="225"/>
    </row>
    <row r="201" spans="2:15" x14ac:dyDescent="0.25">
      <c r="B201" s="225"/>
      <c r="C201" s="225"/>
      <c r="D201" s="225"/>
      <c r="E201" s="225"/>
      <c r="F201" s="225"/>
      <c r="G201" s="225"/>
      <c r="H201" s="225"/>
      <c r="I201" s="225"/>
      <c r="J201" s="225"/>
      <c r="K201" s="225"/>
      <c r="L201" s="225"/>
      <c r="M201" s="225"/>
      <c r="N201" s="225"/>
      <c r="O201" s="225"/>
    </row>
    <row r="202" spans="2:15" x14ac:dyDescent="0.25">
      <c r="B202" s="225"/>
      <c r="C202" s="225"/>
      <c r="D202" s="225"/>
      <c r="E202" s="225"/>
      <c r="F202" s="225"/>
      <c r="G202" s="225"/>
      <c r="H202" s="225"/>
      <c r="I202" s="225"/>
      <c r="J202" s="225"/>
      <c r="K202" s="225"/>
      <c r="L202" s="225"/>
      <c r="M202" s="225"/>
      <c r="N202" s="225"/>
      <c r="O202" s="225"/>
    </row>
    <row r="203" spans="2:15" x14ac:dyDescent="0.25">
      <c r="B203" s="225"/>
      <c r="C203" s="225"/>
      <c r="D203" s="225"/>
      <c r="E203" s="225"/>
      <c r="F203" s="225"/>
      <c r="G203" s="225"/>
      <c r="H203" s="225"/>
      <c r="I203" s="225"/>
      <c r="J203" s="225"/>
      <c r="K203" s="225"/>
      <c r="L203" s="225"/>
      <c r="M203" s="225"/>
      <c r="N203" s="225"/>
      <c r="O203" s="225"/>
    </row>
    <row r="204" spans="2:15" x14ac:dyDescent="0.25">
      <c r="B204" s="225"/>
      <c r="C204" s="225"/>
      <c r="D204" s="225"/>
      <c r="E204" s="225"/>
      <c r="F204" s="225"/>
      <c r="G204" s="225"/>
      <c r="H204" s="225"/>
      <c r="I204" s="225"/>
      <c r="J204" s="225"/>
      <c r="K204" s="225"/>
      <c r="L204" s="225"/>
      <c r="M204" s="225"/>
      <c r="N204" s="225"/>
      <c r="O204" s="225"/>
    </row>
    <row r="205" spans="2:15" x14ac:dyDescent="0.25">
      <c r="B205" s="225"/>
      <c r="C205" s="225"/>
      <c r="D205" s="225"/>
      <c r="E205" s="225"/>
      <c r="F205" s="225"/>
      <c r="G205" s="225"/>
      <c r="H205" s="225"/>
      <c r="I205" s="225"/>
      <c r="J205" s="225"/>
      <c r="K205" s="225"/>
      <c r="L205" s="225"/>
      <c r="M205" s="225"/>
      <c r="N205" s="225"/>
      <c r="O205" s="225"/>
    </row>
    <row r="206" spans="2:15" x14ac:dyDescent="0.25">
      <c r="B206" s="225"/>
      <c r="C206" s="225"/>
      <c r="D206" s="225"/>
      <c r="E206" s="225"/>
      <c r="F206" s="225"/>
      <c r="G206" s="225"/>
      <c r="H206" s="225"/>
      <c r="I206" s="225"/>
      <c r="J206" s="225"/>
      <c r="K206" s="225"/>
      <c r="L206" s="225"/>
      <c r="M206" s="225"/>
      <c r="N206" s="225"/>
      <c r="O206" s="225"/>
    </row>
    <row r="207" spans="2:15" x14ac:dyDescent="0.25">
      <c r="B207" s="225"/>
      <c r="C207" s="225"/>
      <c r="D207" s="225"/>
      <c r="E207" s="225"/>
      <c r="F207" s="225"/>
      <c r="G207" s="225"/>
      <c r="H207" s="225"/>
      <c r="I207" s="225"/>
      <c r="J207" s="225"/>
      <c r="K207" s="225"/>
      <c r="L207" s="225"/>
      <c r="M207" s="225"/>
      <c r="N207" s="225"/>
      <c r="O207" s="225"/>
    </row>
    <row r="208" spans="2:15" x14ac:dyDescent="0.25">
      <c r="B208" s="225"/>
      <c r="C208" s="225"/>
      <c r="D208" s="225"/>
      <c r="E208" s="225"/>
      <c r="F208" s="225"/>
      <c r="G208" s="225"/>
      <c r="H208" s="225"/>
      <c r="I208" s="225"/>
      <c r="J208" s="225"/>
      <c r="K208" s="225"/>
      <c r="L208" s="225"/>
      <c r="M208" s="225"/>
      <c r="N208" s="225"/>
      <c r="O208" s="225"/>
    </row>
    <row r="209" spans="2:15" x14ac:dyDescent="0.25">
      <c r="B209" s="225"/>
      <c r="C209" s="225"/>
      <c r="D209" s="225"/>
      <c r="E209" s="225"/>
      <c r="F209" s="225"/>
      <c r="G209" s="225"/>
      <c r="H209" s="225"/>
      <c r="I209" s="225"/>
      <c r="J209" s="225"/>
      <c r="K209" s="225"/>
      <c r="L209" s="225"/>
      <c r="M209" s="225"/>
      <c r="N209" s="225"/>
      <c r="O209" s="225"/>
    </row>
    <row r="210" spans="2:15" x14ac:dyDescent="0.25">
      <c r="B210" s="225"/>
      <c r="C210" s="225"/>
      <c r="D210" s="225"/>
      <c r="E210" s="225"/>
      <c r="F210" s="225"/>
      <c r="G210" s="225"/>
      <c r="H210" s="225"/>
      <c r="I210" s="225"/>
      <c r="J210" s="225"/>
      <c r="K210" s="225"/>
      <c r="L210" s="225"/>
      <c r="M210" s="225"/>
      <c r="N210" s="225"/>
      <c r="O210" s="225"/>
    </row>
    <row r="211" spans="2:15" x14ac:dyDescent="0.25">
      <c r="B211" s="225"/>
      <c r="C211" s="225"/>
      <c r="D211" s="225"/>
      <c r="E211" s="225"/>
      <c r="F211" s="225"/>
      <c r="G211" s="225"/>
      <c r="H211" s="225"/>
      <c r="I211" s="225"/>
      <c r="J211" s="225"/>
      <c r="K211" s="225"/>
      <c r="L211" s="225"/>
      <c r="M211" s="225"/>
      <c r="N211" s="225"/>
      <c r="O211" s="225"/>
    </row>
    <row r="212" spans="2:15" x14ac:dyDescent="0.25">
      <c r="B212" s="225"/>
      <c r="C212" s="225"/>
      <c r="D212" s="225"/>
      <c r="E212" s="225"/>
      <c r="F212" s="225"/>
      <c r="G212" s="225"/>
      <c r="H212" s="225"/>
      <c r="I212" s="225"/>
      <c r="J212" s="225"/>
      <c r="K212" s="225"/>
      <c r="L212" s="225"/>
      <c r="M212" s="225"/>
      <c r="N212" s="225"/>
      <c r="O212" s="225"/>
    </row>
    <row r="213" spans="2:15" x14ac:dyDescent="0.25">
      <c r="B213" s="225"/>
      <c r="C213" s="225"/>
      <c r="D213" s="225"/>
      <c r="E213" s="225"/>
      <c r="F213" s="225"/>
      <c r="G213" s="225"/>
      <c r="H213" s="225"/>
      <c r="I213" s="225"/>
      <c r="J213" s="225"/>
      <c r="K213" s="225"/>
      <c r="L213" s="225"/>
      <c r="M213" s="225"/>
      <c r="N213" s="225"/>
      <c r="O213" s="225"/>
    </row>
    <row r="214" spans="2:15" x14ac:dyDescent="0.25">
      <c r="B214" s="225"/>
      <c r="C214" s="225"/>
      <c r="D214" s="225"/>
      <c r="E214" s="225"/>
      <c r="F214" s="225"/>
      <c r="G214" s="225"/>
      <c r="H214" s="225"/>
      <c r="I214" s="225"/>
      <c r="J214" s="225"/>
      <c r="K214" s="225"/>
      <c r="L214" s="225"/>
      <c r="M214" s="225"/>
      <c r="N214" s="225"/>
      <c r="O214" s="225"/>
    </row>
    <row r="215" spans="2:15" x14ac:dyDescent="0.25">
      <c r="B215" s="225"/>
      <c r="C215" s="225"/>
      <c r="D215" s="225"/>
      <c r="E215" s="225"/>
      <c r="F215" s="225"/>
      <c r="G215" s="225"/>
      <c r="H215" s="225"/>
      <c r="I215" s="225"/>
      <c r="J215" s="225"/>
      <c r="K215" s="225"/>
      <c r="L215" s="225"/>
      <c r="M215" s="225"/>
      <c r="N215" s="225"/>
      <c r="O215" s="225"/>
    </row>
    <row r="216" spans="2:15" x14ac:dyDescent="0.25">
      <c r="B216" s="225"/>
      <c r="C216" s="225"/>
      <c r="D216" s="225"/>
      <c r="E216" s="225"/>
      <c r="F216" s="225"/>
      <c r="G216" s="225"/>
      <c r="H216" s="225"/>
      <c r="I216" s="225"/>
      <c r="J216" s="225"/>
      <c r="K216" s="225"/>
      <c r="L216" s="225"/>
      <c r="M216" s="225"/>
      <c r="N216" s="225"/>
      <c r="O216" s="225"/>
    </row>
    <row r="217" spans="2:15" x14ac:dyDescent="0.25">
      <c r="B217" s="225"/>
      <c r="C217" s="225"/>
      <c r="D217" s="225"/>
      <c r="E217" s="225"/>
      <c r="F217" s="225"/>
      <c r="G217" s="225"/>
      <c r="H217" s="225"/>
      <c r="I217" s="225"/>
      <c r="J217" s="225"/>
      <c r="K217" s="225"/>
      <c r="L217" s="225"/>
      <c r="M217" s="225"/>
      <c r="N217" s="225"/>
      <c r="O217" s="225"/>
    </row>
    <row r="218" spans="2:15" x14ac:dyDescent="0.25">
      <c r="B218" s="225"/>
      <c r="C218" s="225"/>
      <c r="D218" s="225"/>
      <c r="E218" s="225"/>
      <c r="F218" s="225"/>
      <c r="G218" s="225"/>
      <c r="H218" s="225"/>
      <c r="I218" s="225"/>
      <c r="J218" s="225"/>
      <c r="K218" s="225"/>
      <c r="L218" s="225"/>
      <c r="M218" s="225"/>
      <c r="N218" s="225"/>
      <c r="O218" s="225"/>
    </row>
    <row r="219" spans="2:15" x14ac:dyDescent="0.25">
      <c r="B219" s="225"/>
      <c r="C219" s="225"/>
      <c r="D219" s="225"/>
      <c r="E219" s="225"/>
      <c r="F219" s="225"/>
      <c r="G219" s="225"/>
      <c r="H219" s="225"/>
      <c r="I219" s="225"/>
      <c r="J219" s="225"/>
      <c r="K219" s="225"/>
      <c r="L219" s="225"/>
      <c r="M219" s="225"/>
      <c r="N219" s="225"/>
      <c r="O219" s="225"/>
    </row>
    <row r="220" spans="2:15" x14ac:dyDescent="0.25">
      <c r="B220" s="225"/>
      <c r="C220" s="225"/>
      <c r="D220" s="225"/>
      <c r="E220" s="225"/>
      <c r="F220" s="225"/>
      <c r="G220" s="225"/>
      <c r="H220" s="225"/>
      <c r="I220" s="225"/>
      <c r="J220" s="225"/>
      <c r="K220" s="225"/>
      <c r="L220" s="225"/>
      <c r="M220" s="225"/>
      <c r="N220" s="225"/>
      <c r="O220" s="225"/>
    </row>
    <row r="221" spans="2:15" x14ac:dyDescent="0.25">
      <c r="B221" s="225"/>
      <c r="C221" s="225"/>
      <c r="D221" s="225"/>
      <c r="E221" s="225"/>
      <c r="F221" s="225"/>
      <c r="G221" s="225"/>
      <c r="H221" s="225"/>
      <c r="I221" s="225"/>
      <c r="J221" s="225"/>
      <c r="K221" s="225"/>
      <c r="L221" s="225"/>
      <c r="M221" s="225"/>
      <c r="N221" s="225"/>
      <c r="O221" s="225"/>
    </row>
    <row r="222" spans="2:15" x14ac:dyDescent="0.25">
      <c r="B222" s="225"/>
      <c r="C222" s="225"/>
      <c r="D222" s="225"/>
      <c r="E222" s="225"/>
      <c r="F222" s="225"/>
      <c r="G222" s="225"/>
      <c r="H222" s="225"/>
      <c r="I222" s="225"/>
      <c r="J222" s="225"/>
      <c r="K222" s="225"/>
      <c r="L222" s="225"/>
      <c r="M222" s="225"/>
      <c r="N222" s="225"/>
      <c r="O222" s="225"/>
    </row>
    <row r="223" spans="2:15" x14ac:dyDescent="0.25">
      <c r="B223" s="225"/>
      <c r="C223" s="225"/>
      <c r="D223" s="225"/>
      <c r="E223" s="225"/>
      <c r="F223" s="225"/>
      <c r="G223" s="225"/>
      <c r="H223" s="225"/>
      <c r="I223" s="225"/>
      <c r="J223" s="225"/>
      <c r="K223" s="225"/>
      <c r="L223" s="225"/>
      <c r="M223" s="225"/>
      <c r="N223" s="225"/>
      <c r="O223" s="225"/>
    </row>
    <row r="224" spans="2:15" x14ac:dyDescent="0.25">
      <c r="B224" s="225"/>
      <c r="C224" s="225"/>
      <c r="D224" s="225"/>
      <c r="E224" s="225"/>
      <c r="F224" s="225"/>
      <c r="G224" s="225"/>
      <c r="H224" s="225"/>
      <c r="I224" s="225"/>
      <c r="J224" s="225"/>
      <c r="K224" s="225"/>
      <c r="L224" s="225"/>
      <c r="M224" s="225"/>
      <c r="N224" s="225"/>
      <c r="O224" s="225"/>
    </row>
    <row r="225" spans="2:15" x14ac:dyDescent="0.25">
      <c r="B225" s="225"/>
      <c r="C225" s="225"/>
      <c r="D225" s="225"/>
      <c r="E225" s="225"/>
      <c r="F225" s="225"/>
      <c r="G225" s="225"/>
      <c r="H225" s="225"/>
      <c r="I225" s="225"/>
      <c r="J225" s="225"/>
      <c r="K225" s="225"/>
      <c r="L225" s="225"/>
      <c r="M225" s="225"/>
      <c r="N225" s="225"/>
      <c r="O225" s="225"/>
    </row>
    <row r="226" spans="2:15" x14ac:dyDescent="0.25">
      <c r="B226" s="225"/>
      <c r="C226" s="225"/>
      <c r="D226" s="225"/>
      <c r="E226" s="225"/>
      <c r="F226" s="225"/>
      <c r="G226" s="225"/>
      <c r="H226" s="225"/>
      <c r="I226" s="225"/>
      <c r="J226" s="225"/>
      <c r="K226" s="225"/>
      <c r="L226" s="225"/>
      <c r="M226" s="225"/>
      <c r="N226" s="225"/>
      <c r="O226" s="225"/>
    </row>
    <row r="227" spans="2:15" x14ac:dyDescent="0.25">
      <c r="B227" s="225"/>
      <c r="C227" s="225"/>
      <c r="D227" s="225"/>
      <c r="E227" s="225"/>
      <c r="F227" s="225"/>
      <c r="G227" s="225"/>
      <c r="H227" s="225"/>
      <c r="I227" s="225"/>
      <c r="J227" s="225"/>
      <c r="K227" s="225"/>
      <c r="L227" s="225"/>
      <c r="M227" s="225"/>
      <c r="N227" s="225"/>
      <c r="O227" s="225"/>
    </row>
    <row r="228" spans="2:15" x14ac:dyDescent="0.25">
      <c r="B228" s="225"/>
      <c r="C228" s="225"/>
      <c r="D228" s="225"/>
      <c r="E228" s="225"/>
      <c r="F228" s="225"/>
      <c r="G228" s="225"/>
      <c r="H228" s="225"/>
      <c r="I228" s="225"/>
      <c r="J228" s="225"/>
      <c r="K228" s="225"/>
      <c r="L228" s="225"/>
      <c r="M228" s="225"/>
      <c r="N228" s="225"/>
      <c r="O228" s="225"/>
    </row>
    <row r="229" spans="2:15" x14ac:dyDescent="0.25">
      <c r="B229" s="225"/>
      <c r="C229" s="225"/>
      <c r="D229" s="225"/>
      <c r="E229" s="225"/>
      <c r="F229" s="225"/>
      <c r="G229" s="225"/>
      <c r="H229" s="225"/>
      <c r="I229" s="225"/>
      <c r="J229" s="225"/>
      <c r="K229" s="225"/>
      <c r="L229" s="225"/>
      <c r="M229" s="225"/>
      <c r="N229" s="225"/>
      <c r="O229" s="225"/>
    </row>
    <row r="230" spans="2:15" x14ac:dyDescent="0.25">
      <c r="B230" s="225"/>
      <c r="C230" s="225"/>
      <c r="D230" s="225"/>
      <c r="E230" s="225"/>
      <c r="F230" s="225"/>
      <c r="G230" s="225"/>
      <c r="H230" s="225"/>
      <c r="I230" s="225"/>
      <c r="J230" s="225"/>
      <c r="K230" s="225"/>
      <c r="L230" s="225"/>
      <c r="M230" s="225"/>
      <c r="N230" s="225"/>
      <c r="O230" s="225"/>
    </row>
    <row r="231" spans="2:15" x14ac:dyDescent="0.25">
      <c r="B231" s="225"/>
      <c r="C231" s="225"/>
      <c r="D231" s="225"/>
      <c r="E231" s="225"/>
      <c r="F231" s="225"/>
      <c r="G231" s="225"/>
      <c r="H231" s="225"/>
      <c r="I231" s="225"/>
      <c r="J231" s="225"/>
      <c r="K231" s="225"/>
      <c r="L231" s="225"/>
      <c r="M231" s="225"/>
      <c r="N231" s="225"/>
      <c r="O231" s="225"/>
    </row>
    <row r="232" spans="2:15" x14ac:dyDescent="0.25">
      <c r="B232" s="225"/>
      <c r="C232" s="225"/>
      <c r="D232" s="225"/>
      <c r="E232" s="225"/>
      <c r="F232" s="225"/>
      <c r="G232" s="225"/>
      <c r="H232" s="225"/>
      <c r="I232" s="225"/>
      <c r="J232" s="225"/>
      <c r="K232" s="225"/>
      <c r="L232" s="225"/>
      <c r="M232" s="225"/>
      <c r="N232" s="225"/>
      <c r="O232" s="225"/>
    </row>
    <row r="233" spans="2:15" x14ac:dyDescent="0.25">
      <c r="B233" s="225"/>
      <c r="C233" s="225"/>
      <c r="D233" s="225"/>
      <c r="E233" s="225"/>
      <c r="F233" s="225"/>
      <c r="G233" s="225"/>
      <c r="H233" s="225"/>
      <c r="I233" s="225"/>
      <c r="J233" s="225"/>
      <c r="K233" s="225"/>
      <c r="L233" s="225"/>
      <c r="M233" s="225"/>
      <c r="N233" s="225"/>
      <c r="O233" s="225"/>
    </row>
    <row r="234" spans="2:15" x14ac:dyDescent="0.25">
      <c r="B234" s="225"/>
      <c r="C234" s="225"/>
      <c r="D234" s="225"/>
      <c r="E234" s="225"/>
      <c r="F234" s="225"/>
      <c r="G234" s="225"/>
      <c r="H234" s="225"/>
      <c r="I234" s="225"/>
      <c r="J234" s="225"/>
      <c r="K234" s="225"/>
      <c r="L234" s="225"/>
      <c r="M234" s="225"/>
      <c r="N234" s="225"/>
      <c r="O234" s="225"/>
    </row>
    <row r="235" spans="2:15" x14ac:dyDescent="0.25">
      <c r="B235" s="225"/>
      <c r="C235" s="225"/>
      <c r="D235" s="225"/>
      <c r="E235" s="225"/>
      <c r="F235" s="225"/>
      <c r="G235" s="225"/>
      <c r="H235" s="225"/>
      <c r="I235" s="225"/>
      <c r="J235" s="225"/>
      <c r="K235" s="225"/>
      <c r="L235" s="225"/>
      <c r="M235" s="225"/>
      <c r="N235" s="225"/>
      <c r="O235" s="225"/>
    </row>
    <row r="236" spans="2:15" x14ac:dyDescent="0.25">
      <c r="B236" s="225"/>
      <c r="C236" s="225"/>
      <c r="D236" s="225"/>
      <c r="E236" s="225"/>
      <c r="F236" s="225"/>
      <c r="G236" s="225"/>
      <c r="H236" s="225"/>
      <c r="I236" s="225"/>
      <c r="J236" s="225"/>
      <c r="K236" s="225"/>
      <c r="L236" s="225"/>
      <c r="M236" s="225"/>
      <c r="N236" s="225"/>
      <c r="O236" s="225"/>
    </row>
    <row r="237" spans="2:15" x14ac:dyDescent="0.25">
      <c r="B237" s="225"/>
      <c r="C237" s="225"/>
      <c r="D237" s="225"/>
      <c r="E237" s="225"/>
      <c r="F237" s="225"/>
      <c r="G237" s="225"/>
      <c r="H237" s="225"/>
      <c r="I237" s="225"/>
      <c r="J237" s="225"/>
      <c r="K237" s="225"/>
      <c r="L237" s="225"/>
      <c r="M237" s="225"/>
      <c r="N237" s="225"/>
      <c r="O237" s="225"/>
    </row>
    <row r="238" spans="2:15" x14ac:dyDescent="0.25">
      <c r="B238" s="225"/>
      <c r="C238" s="225"/>
      <c r="D238" s="225"/>
      <c r="E238" s="225"/>
      <c r="F238" s="225"/>
      <c r="G238" s="225"/>
      <c r="H238" s="225"/>
      <c r="I238" s="225"/>
      <c r="J238" s="225"/>
      <c r="K238" s="225"/>
      <c r="L238" s="225"/>
      <c r="M238" s="225"/>
      <c r="N238" s="225"/>
      <c r="O238" s="225"/>
    </row>
    <row r="239" spans="2:15" x14ac:dyDescent="0.25">
      <c r="B239" s="225"/>
      <c r="C239" s="225"/>
      <c r="D239" s="225"/>
      <c r="E239" s="225"/>
      <c r="F239" s="225"/>
      <c r="G239" s="225"/>
      <c r="H239" s="225"/>
      <c r="I239" s="225"/>
      <c r="J239" s="225"/>
      <c r="K239" s="225"/>
      <c r="L239" s="225"/>
      <c r="M239" s="225"/>
      <c r="N239" s="225"/>
      <c r="O239" s="225"/>
    </row>
    <row r="240" spans="2:15" x14ac:dyDescent="0.25">
      <c r="B240" s="225"/>
      <c r="C240" s="225"/>
      <c r="D240" s="225"/>
      <c r="E240" s="225"/>
      <c r="F240" s="225"/>
      <c r="G240" s="225"/>
      <c r="H240" s="225"/>
      <c r="I240" s="225"/>
      <c r="J240" s="225"/>
      <c r="K240" s="225"/>
      <c r="L240" s="225"/>
      <c r="M240" s="225"/>
      <c r="N240" s="225"/>
      <c r="O240" s="225"/>
    </row>
    <row r="241" spans="2:15" x14ac:dyDescent="0.25">
      <c r="B241" s="225"/>
      <c r="C241" s="225"/>
      <c r="D241" s="225"/>
      <c r="E241" s="225"/>
      <c r="F241" s="225"/>
      <c r="G241" s="225"/>
      <c r="H241" s="225"/>
      <c r="I241" s="225"/>
      <c r="J241" s="225"/>
      <c r="K241" s="225"/>
      <c r="L241" s="225"/>
      <c r="M241" s="225"/>
      <c r="N241" s="225"/>
      <c r="O241" s="225"/>
    </row>
    <row r="242" spans="2:15" x14ac:dyDescent="0.25">
      <c r="B242" s="225"/>
      <c r="C242" s="225"/>
      <c r="D242" s="225"/>
      <c r="E242" s="225"/>
      <c r="F242" s="225"/>
      <c r="G242" s="225"/>
      <c r="H242" s="225"/>
      <c r="I242" s="225"/>
      <c r="J242" s="225"/>
      <c r="K242" s="225"/>
      <c r="L242" s="225"/>
      <c r="M242" s="225"/>
      <c r="N242" s="225"/>
      <c r="O242" s="225"/>
    </row>
    <row r="243" spans="2:15" x14ac:dyDescent="0.25">
      <c r="B243" s="225"/>
      <c r="C243" s="225"/>
      <c r="D243" s="225"/>
      <c r="E243" s="225"/>
      <c r="F243" s="225"/>
      <c r="G243" s="225"/>
      <c r="H243" s="225"/>
      <c r="I243" s="225"/>
      <c r="J243" s="225"/>
      <c r="K243" s="225"/>
      <c r="L243" s="225"/>
      <c r="M243" s="225"/>
      <c r="N243" s="225"/>
      <c r="O243" s="225"/>
    </row>
    <row r="244" spans="2:15" x14ac:dyDescent="0.25">
      <c r="B244" s="225"/>
      <c r="C244" s="225"/>
      <c r="D244" s="225"/>
      <c r="E244" s="225"/>
      <c r="F244" s="225"/>
      <c r="G244" s="225"/>
      <c r="H244" s="225"/>
      <c r="I244" s="225"/>
      <c r="J244" s="225"/>
      <c r="K244" s="225"/>
      <c r="L244" s="225"/>
      <c r="M244" s="225"/>
      <c r="N244" s="225"/>
      <c r="O244" s="225"/>
    </row>
    <row r="245" spans="2:15" x14ac:dyDescent="0.25">
      <c r="B245" s="225"/>
      <c r="C245" s="225"/>
      <c r="D245" s="225"/>
      <c r="E245" s="225"/>
      <c r="F245" s="225"/>
      <c r="G245" s="225"/>
      <c r="H245" s="225"/>
      <c r="I245" s="225"/>
      <c r="J245" s="225"/>
      <c r="K245" s="225"/>
      <c r="L245" s="225"/>
      <c r="M245" s="225"/>
      <c r="N245" s="225"/>
      <c r="O245" s="225"/>
    </row>
    <row r="246" spans="2:15" x14ac:dyDescent="0.25">
      <c r="B246" s="225"/>
      <c r="C246" s="225"/>
      <c r="D246" s="225"/>
      <c r="E246" s="225"/>
      <c r="F246" s="225"/>
      <c r="G246" s="225"/>
      <c r="H246" s="225"/>
      <c r="I246" s="225"/>
      <c r="J246" s="225"/>
      <c r="K246" s="225"/>
      <c r="L246" s="225"/>
      <c r="M246" s="225"/>
      <c r="N246" s="225"/>
      <c r="O246" s="225"/>
    </row>
    <row r="247" spans="2:15" x14ac:dyDescent="0.25">
      <c r="B247" s="225"/>
      <c r="C247" s="225"/>
      <c r="D247" s="225"/>
      <c r="E247" s="225"/>
      <c r="F247" s="225"/>
      <c r="G247" s="225"/>
      <c r="H247" s="225"/>
      <c r="I247" s="225"/>
      <c r="J247" s="225"/>
      <c r="K247" s="225"/>
      <c r="L247" s="225"/>
      <c r="M247" s="225"/>
      <c r="N247" s="225"/>
      <c r="O247" s="225"/>
    </row>
    <row r="248" spans="2:15" x14ac:dyDescent="0.25">
      <c r="B248" s="225"/>
      <c r="C248" s="225"/>
      <c r="D248" s="225"/>
      <c r="E248" s="225"/>
      <c r="F248" s="225"/>
      <c r="G248" s="225"/>
      <c r="H248" s="225"/>
      <c r="I248" s="225"/>
      <c r="J248" s="225"/>
      <c r="K248" s="225"/>
      <c r="L248" s="225"/>
      <c r="M248" s="225"/>
      <c r="N248" s="225"/>
      <c r="O248" s="225"/>
    </row>
    <row r="249" spans="2:15" x14ac:dyDescent="0.25">
      <c r="B249" s="225"/>
      <c r="C249" s="225"/>
      <c r="D249" s="225"/>
      <c r="E249" s="225"/>
      <c r="F249" s="225"/>
      <c r="G249" s="225"/>
      <c r="H249" s="225"/>
      <c r="I249" s="225"/>
      <c r="J249" s="225"/>
      <c r="K249" s="225"/>
      <c r="L249" s="225"/>
      <c r="M249" s="225"/>
      <c r="N249" s="225"/>
      <c r="O249" s="225"/>
    </row>
    <row r="250" spans="2:15" x14ac:dyDescent="0.25">
      <c r="B250" s="225"/>
      <c r="C250" s="225"/>
      <c r="D250" s="225"/>
      <c r="E250" s="225"/>
      <c r="F250" s="225"/>
      <c r="G250" s="225"/>
      <c r="H250" s="225"/>
      <c r="I250" s="225"/>
      <c r="J250" s="225"/>
      <c r="K250" s="225"/>
      <c r="L250" s="225"/>
      <c r="M250" s="225"/>
      <c r="N250" s="225"/>
      <c r="O250" s="225"/>
    </row>
    <row r="251" spans="2:15" x14ac:dyDescent="0.25">
      <c r="B251" s="225"/>
      <c r="C251" s="225"/>
      <c r="D251" s="225"/>
      <c r="E251" s="225"/>
      <c r="F251" s="225"/>
      <c r="G251" s="225"/>
      <c r="H251" s="225"/>
      <c r="I251" s="225"/>
      <c r="J251" s="225"/>
      <c r="K251" s="225"/>
      <c r="L251" s="225"/>
      <c r="M251" s="225"/>
      <c r="N251" s="225"/>
      <c r="O251" s="225"/>
    </row>
    <row r="252" spans="2:15" x14ac:dyDescent="0.25">
      <c r="B252" s="225"/>
      <c r="C252" s="225"/>
      <c r="D252" s="225"/>
      <c r="E252" s="225"/>
      <c r="F252" s="225"/>
      <c r="G252" s="225"/>
      <c r="H252" s="225"/>
      <c r="I252" s="225"/>
      <c r="J252" s="225"/>
      <c r="K252" s="225"/>
      <c r="L252" s="225"/>
      <c r="M252" s="225"/>
      <c r="N252" s="225"/>
      <c r="O252" s="225"/>
    </row>
    <row r="253" spans="2:15" x14ac:dyDescent="0.25">
      <c r="B253" s="225"/>
      <c r="C253" s="225"/>
      <c r="D253" s="225"/>
      <c r="E253" s="225"/>
      <c r="F253" s="225"/>
      <c r="G253" s="225"/>
      <c r="H253" s="225"/>
      <c r="I253" s="225"/>
      <c r="J253" s="225"/>
      <c r="K253" s="225"/>
      <c r="L253" s="225"/>
      <c r="M253" s="225"/>
      <c r="N253" s="225"/>
      <c r="O253" s="225"/>
    </row>
    <row r="254" spans="2:15" x14ac:dyDescent="0.25">
      <c r="B254" s="225"/>
      <c r="C254" s="225"/>
      <c r="D254" s="225"/>
      <c r="E254" s="225"/>
      <c r="F254" s="225"/>
      <c r="G254" s="225"/>
      <c r="H254" s="225"/>
      <c r="I254" s="225"/>
      <c r="J254" s="225"/>
      <c r="K254" s="225"/>
      <c r="L254" s="225"/>
      <c r="M254" s="225"/>
      <c r="N254" s="225"/>
      <c r="O254" s="225"/>
    </row>
    <row r="255" spans="2:15" x14ac:dyDescent="0.25">
      <c r="B255" s="225"/>
      <c r="C255" s="225"/>
      <c r="D255" s="225"/>
      <c r="E255" s="225"/>
      <c r="F255" s="225"/>
      <c r="G255" s="225"/>
      <c r="H255" s="225"/>
      <c r="I255" s="225"/>
      <c r="J255" s="225"/>
      <c r="K255" s="225"/>
      <c r="L255" s="225"/>
      <c r="M255" s="225"/>
      <c r="N255" s="225"/>
      <c r="O255" s="225"/>
    </row>
    <row r="256" spans="2:15" x14ac:dyDescent="0.25">
      <c r="B256" s="225"/>
      <c r="C256" s="225"/>
      <c r="D256" s="225"/>
      <c r="E256" s="225"/>
      <c r="F256" s="225"/>
      <c r="G256" s="225"/>
      <c r="H256" s="225"/>
      <c r="I256" s="225"/>
      <c r="J256" s="225"/>
      <c r="K256" s="225"/>
      <c r="L256" s="225"/>
      <c r="M256" s="225"/>
      <c r="N256" s="225"/>
      <c r="O256" s="225"/>
    </row>
    <row r="257" spans="2:15" x14ac:dyDescent="0.25">
      <c r="B257" s="225"/>
      <c r="C257" s="225"/>
      <c r="D257" s="225"/>
      <c r="E257" s="225"/>
      <c r="F257" s="225"/>
      <c r="G257" s="225"/>
      <c r="H257" s="225"/>
      <c r="I257" s="225"/>
      <c r="J257" s="225"/>
      <c r="K257" s="225"/>
      <c r="L257" s="225"/>
      <c r="M257" s="225"/>
      <c r="N257" s="225"/>
      <c r="O257" s="225"/>
    </row>
    <row r="258" spans="2:15" x14ac:dyDescent="0.25">
      <c r="B258" s="225"/>
      <c r="C258" s="225"/>
      <c r="D258" s="225"/>
      <c r="E258" s="225"/>
      <c r="F258" s="225"/>
      <c r="G258" s="225"/>
      <c r="H258" s="225"/>
      <c r="I258" s="225"/>
      <c r="J258" s="225"/>
      <c r="K258" s="225"/>
      <c r="L258" s="225"/>
      <c r="M258" s="225"/>
      <c r="N258" s="225"/>
      <c r="O258" s="225"/>
    </row>
    <row r="259" spans="2:15" x14ac:dyDescent="0.25">
      <c r="B259" s="225"/>
      <c r="C259" s="225"/>
      <c r="D259" s="225"/>
      <c r="E259" s="225"/>
      <c r="F259" s="225"/>
      <c r="G259" s="225"/>
      <c r="H259" s="225"/>
      <c r="I259" s="225"/>
      <c r="J259" s="225"/>
      <c r="K259" s="225"/>
      <c r="L259" s="225"/>
      <c r="M259" s="225"/>
      <c r="N259" s="225"/>
      <c r="O259" s="225"/>
    </row>
    <row r="260" spans="2:15" x14ac:dyDescent="0.25">
      <c r="B260" s="225"/>
      <c r="C260" s="225"/>
      <c r="D260" s="225"/>
      <c r="E260" s="225"/>
      <c r="F260" s="225"/>
      <c r="G260" s="225"/>
      <c r="H260" s="225"/>
      <c r="I260" s="225"/>
      <c r="J260" s="225"/>
      <c r="K260" s="225"/>
      <c r="L260" s="225"/>
      <c r="M260" s="225"/>
      <c r="N260" s="225"/>
      <c r="O260" s="225"/>
    </row>
    <row r="261" spans="2:15" x14ac:dyDescent="0.25">
      <c r="B261" s="225"/>
      <c r="C261" s="225"/>
      <c r="D261" s="225"/>
      <c r="E261" s="225"/>
      <c r="F261" s="225"/>
      <c r="G261" s="225"/>
      <c r="H261" s="225"/>
      <c r="I261" s="225"/>
      <c r="J261" s="225"/>
      <c r="K261" s="225"/>
      <c r="L261" s="225"/>
      <c r="M261" s="225"/>
      <c r="N261" s="225"/>
      <c r="O261" s="225"/>
    </row>
    <row r="262" spans="2:15" x14ac:dyDescent="0.25">
      <c r="B262" s="225"/>
      <c r="C262" s="225"/>
      <c r="D262" s="225"/>
      <c r="E262" s="225"/>
      <c r="F262" s="225"/>
      <c r="G262" s="225"/>
      <c r="H262" s="225"/>
      <c r="I262" s="225"/>
      <c r="J262" s="225"/>
      <c r="K262" s="225"/>
      <c r="L262" s="225"/>
      <c r="M262" s="225"/>
      <c r="N262" s="225"/>
      <c r="O262" s="225"/>
    </row>
    <row r="263" spans="2:15" x14ac:dyDescent="0.25">
      <c r="B263" s="225"/>
      <c r="C263" s="225"/>
      <c r="D263" s="225"/>
      <c r="E263" s="225"/>
      <c r="F263" s="225"/>
      <c r="G263" s="225"/>
      <c r="H263" s="225"/>
      <c r="I263" s="225"/>
      <c r="J263" s="225"/>
      <c r="K263" s="225"/>
      <c r="L263" s="225"/>
      <c r="M263" s="225"/>
      <c r="N263" s="225"/>
      <c r="O263" s="225"/>
    </row>
    <row r="264" spans="2:15" x14ac:dyDescent="0.25">
      <c r="B264" s="225"/>
      <c r="C264" s="225"/>
      <c r="D264" s="225"/>
      <c r="E264" s="225"/>
      <c r="F264" s="225"/>
      <c r="G264" s="225"/>
      <c r="H264" s="225"/>
      <c r="I264" s="225"/>
      <c r="J264" s="225"/>
      <c r="K264" s="225"/>
      <c r="L264" s="225"/>
      <c r="M264" s="225"/>
      <c r="N264" s="225"/>
      <c r="O264" s="225"/>
    </row>
    <row r="265" spans="2:15" x14ac:dyDescent="0.25">
      <c r="B265" s="225"/>
      <c r="C265" s="225"/>
      <c r="D265" s="225"/>
      <c r="E265" s="225"/>
      <c r="F265" s="225"/>
      <c r="G265" s="225"/>
      <c r="H265" s="225"/>
      <c r="I265" s="225"/>
      <c r="J265" s="225"/>
      <c r="K265" s="225"/>
      <c r="L265" s="225"/>
      <c r="M265" s="225"/>
      <c r="N265" s="225"/>
      <c r="O265" s="225"/>
    </row>
    <row r="266" spans="2:15" x14ac:dyDescent="0.25">
      <c r="B266" s="225"/>
      <c r="C266" s="225"/>
      <c r="D266" s="225"/>
      <c r="E266" s="225"/>
      <c r="F266" s="225"/>
      <c r="G266" s="225"/>
      <c r="H266" s="225"/>
      <c r="I266" s="225"/>
      <c r="J266" s="225"/>
      <c r="K266" s="225"/>
      <c r="L266" s="225"/>
      <c r="M266" s="225"/>
      <c r="N266" s="225"/>
      <c r="O266" s="225"/>
    </row>
    <row r="267" spans="2:15" x14ac:dyDescent="0.25">
      <c r="B267" s="225"/>
      <c r="C267" s="225"/>
      <c r="D267" s="225"/>
      <c r="E267" s="225"/>
      <c r="F267" s="225"/>
      <c r="G267" s="225"/>
      <c r="H267" s="225"/>
      <c r="I267" s="225"/>
      <c r="J267" s="225"/>
      <c r="K267" s="225"/>
      <c r="L267" s="225"/>
      <c r="M267" s="225"/>
      <c r="N267" s="225"/>
      <c r="O267" s="225"/>
    </row>
    <row r="268" spans="2:15" x14ac:dyDescent="0.25">
      <c r="B268" s="225"/>
      <c r="C268" s="225"/>
      <c r="D268" s="225"/>
      <c r="E268" s="225"/>
      <c r="F268" s="225"/>
      <c r="G268" s="225"/>
      <c r="H268" s="225"/>
      <c r="I268" s="225"/>
      <c r="J268" s="225"/>
      <c r="K268" s="225"/>
      <c r="L268" s="225"/>
      <c r="M268" s="225"/>
      <c r="N268" s="225"/>
      <c r="O268" s="225"/>
    </row>
    <row r="269" spans="2:15" x14ac:dyDescent="0.25">
      <c r="B269" s="225"/>
      <c r="C269" s="225"/>
      <c r="D269" s="225"/>
      <c r="E269" s="225"/>
      <c r="F269" s="225"/>
      <c r="G269" s="225"/>
      <c r="H269" s="225"/>
      <c r="I269" s="225"/>
      <c r="J269" s="225"/>
      <c r="K269" s="225"/>
      <c r="L269" s="225"/>
      <c r="M269" s="225"/>
      <c r="N269" s="225"/>
      <c r="O269" s="225"/>
    </row>
    <row r="270" spans="2:15" x14ac:dyDescent="0.25">
      <c r="B270" s="225"/>
      <c r="C270" s="225"/>
      <c r="D270" s="225"/>
      <c r="E270" s="225"/>
      <c r="F270" s="225"/>
      <c r="G270" s="225"/>
      <c r="H270" s="225"/>
      <c r="I270" s="225"/>
      <c r="J270" s="225"/>
      <c r="K270" s="225"/>
      <c r="L270" s="225"/>
      <c r="M270" s="225"/>
      <c r="N270" s="225"/>
      <c r="O270" s="225"/>
    </row>
    <row r="271" spans="2:15" x14ac:dyDescent="0.25">
      <c r="B271" s="225"/>
      <c r="C271" s="225"/>
      <c r="D271" s="225"/>
      <c r="E271" s="225"/>
      <c r="F271" s="225"/>
      <c r="G271" s="225"/>
      <c r="H271" s="225"/>
      <c r="I271" s="225"/>
      <c r="J271" s="225"/>
      <c r="K271" s="225"/>
      <c r="L271" s="225"/>
      <c r="M271" s="225"/>
      <c r="N271" s="225"/>
      <c r="O271" s="225"/>
    </row>
    <row r="272" spans="2:15" x14ac:dyDescent="0.25">
      <c r="B272" s="225"/>
      <c r="C272" s="225"/>
      <c r="D272" s="225"/>
      <c r="E272" s="225"/>
      <c r="F272" s="225"/>
      <c r="G272" s="225"/>
      <c r="H272" s="225"/>
      <c r="I272" s="225"/>
      <c r="J272" s="225"/>
      <c r="K272" s="225"/>
      <c r="L272" s="225"/>
      <c r="M272" s="225"/>
      <c r="N272" s="225"/>
      <c r="O272" s="225"/>
    </row>
    <row r="273" spans="2:15" x14ac:dyDescent="0.25">
      <c r="B273" s="225"/>
      <c r="C273" s="225"/>
      <c r="D273" s="225"/>
      <c r="E273" s="225"/>
      <c r="F273" s="225"/>
      <c r="G273" s="225"/>
      <c r="H273" s="225"/>
      <c r="I273" s="225"/>
      <c r="J273" s="225"/>
      <c r="K273" s="225"/>
      <c r="L273" s="225"/>
      <c r="M273" s="225"/>
      <c r="N273" s="225"/>
      <c r="O273" s="225"/>
    </row>
    <row r="274" spans="2:15" x14ac:dyDescent="0.25">
      <c r="B274" s="225"/>
      <c r="C274" s="225"/>
      <c r="D274" s="225"/>
      <c r="E274" s="225"/>
      <c r="F274" s="225"/>
      <c r="G274" s="225"/>
      <c r="H274" s="225"/>
      <c r="I274" s="225"/>
      <c r="J274" s="225"/>
      <c r="K274" s="225"/>
      <c r="L274" s="225"/>
      <c r="M274" s="225"/>
      <c r="N274" s="225"/>
      <c r="O274" s="225"/>
    </row>
    <row r="275" spans="2:15" x14ac:dyDescent="0.25">
      <c r="B275" s="225"/>
      <c r="C275" s="225"/>
      <c r="D275" s="225"/>
      <c r="E275" s="225"/>
      <c r="F275" s="225"/>
      <c r="G275" s="225"/>
      <c r="H275" s="225"/>
      <c r="I275" s="225"/>
      <c r="J275" s="225"/>
      <c r="K275" s="225"/>
      <c r="L275" s="225"/>
      <c r="M275" s="225"/>
      <c r="N275" s="225"/>
      <c r="O275" s="225"/>
    </row>
    <row r="276" spans="2:15" x14ac:dyDescent="0.25">
      <c r="B276" s="225"/>
      <c r="C276" s="225"/>
      <c r="D276" s="225"/>
      <c r="E276" s="225"/>
      <c r="F276" s="225"/>
      <c r="G276" s="225"/>
      <c r="H276" s="225"/>
      <c r="I276" s="225"/>
      <c r="J276" s="225"/>
      <c r="K276" s="225"/>
      <c r="L276" s="225"/>
      <c r="M276" s="225"/>
      <c r="N276" s="225"/>
      <c r="O276" s="225"/>
    </row>
    <row r="277" spans="2:15" x14ac:dyDescent="0.25">
      <c r="B277" s="225"/>
      <c r="C277" s="225"/>
      <c r="D277" s="225"/>
      <c r="E277" s="225"/>
      <c r="F277" s="225"/>
      <c r="G277" s="225"/>
      <c r="H277" s="225"/>
      <c r="I277" s="225"/>
      <c r="J277" s="225"/>
      <c r="K277" s="225"/>
      <c r="L277" s="225"/>
      <c r="M277" s="225"/>
      <c r="N277" s="225"/>
      <c r="O277" s="225"/>
    </row>
    <row r="278" spans="2:15" x14ac:dyDescent="0.25">
      <c r="B278" s="225"/>
      <c r="C278" s="225"/>
      <c r="D278" s="225"/>
      <c r="E278" s="225"/>
      <c r="F278" s="225"/>
      <c r="G278" s="225"/>
      <c r="H278" s="225"/>
      <c r="I278" s="225"/>
      <c r="J278" s="225"/>
      <c r="K278" s="225"/>
      <c r="L278" s="225"/>
      <c r="M278" s="225"/>
      <c r="N278" s="225"/>
      <c r="O278" s="225"/>
    </row>
    <row r="279" spans="2:15" x14ac:dyDescent="0.25">
      <c r="B279" s="225"/>
      <c r="C279" s="225"/>
      <c r="D279" s="225"/>
      <c r="E279" s="225"/>
      <c r="F279" s="225"/>
      <c r="G279" s="225"/>
      <c r="H279" s="225"/>
      <c r="I279" s="225"/>
      <c r="J279" s="225"/>
      <c r="K279" s="225"/>
      <c r="L279" s="225"/>
      <c r="M279" s="225"/>
      <c r="N279" s="225"/>
      <c r="O279" s="225"/>
    </row>
    <row r="280" spans="2:15" x14ac:dyDescent="0.25">
      <c r="B280" s="225"/>
      <c r="C280" s="225"/>
      <c r="D280" s="225"/>
      <c r="E280" s="225"/>
      <c r="F280" s="225"/>
      <c r="G280" s="225"/>
      <c r="H280" s="225"/>
      <c r="I280" s="225"/>
      <c r="J280" s="225"/>
      <c r="K280" s="225"/>
      <c r="L280" s="225"/>
      <c r="M280" s="225"/>
      <c r="N280" s="225"/>
      <c r="O280" s="225"/>
    </row>
    <row r="281" spans="2:15" x14ac:dyDescent="0.25">
      <c r="B281" s="225"/>
      <c r="C281" s="225"/>
      <c r="D281" s="225"/>
      <c r="E281" s="225"/>
      <c r="F281" s="225"/>
      <c r="G281" s="225"/>
      <c r="H281" s="225"/>
      <c r="I281" s="225"/>
      <c r="J281" s="225"/>
      <c r="K281" s="225"/>
      <c r="L281" s="225"/>
      <c r="M281" s="225"/>
      <c r="N281" s="225"/>
      <c r="O281" s="225"/>
    </row>
    <row r="282" spans="2:15" x14ac:dyDescent="0.25">
      <c r="B282" s="225"/>
      <c r="C282" s="225"/>
      <c r="D282" s="225"/>
      <c r="E282" s="225"/>
      <c r="F282" s="225"/>
      <c r="G282" s="225"/>
      <c r="H282" s="225"/>
      <c r="I282" s="225"/>
      <c r="J282" s="225"/>
      <c r="K282" s="225"/>
      <c r="L282" s="225"/>
      <c r="M282" s="225"/>
      <c r="N282" s="225"/>
      <c r="O282" s="225"/>
    </row>
    <row r="283" spans="2:15" x14ac:dyDescent="0.25">
      <c r="B283" s="225"/>
      <c r="C283" s="225"/>
      <c r="D283" s="225"/>
      <c r="E283" s="225"/>
      <c r="F283" s="225"/>
      <c r="G283" s="225"/>
      <c r="H283" s="225"/>
      <c r="I283" s="225"/>
      <c r="J283" s="225"/>
      <c r="K283" s="225"/>
      <c r="L283" s="225"/>
      <c r="M283" s="225"/>
      <c r="N283" s="225"/>
      <c r="O283" s="225"/>
    </row>
    <row r="284" spans="2:15" x14ac:dyDescent="0.25">
      <c r="B284" s="225"/>
      <c r="C284" s="225"/>
      <c r="D284" s="225"/>
      <c r="E284" s="225"/>
      <c r="F284" s="225"/>
      <c r="G284" s="225"/>
      <c r="H284" s="225"/>
      <c r="I284" s="225"/>
      <c r="J284" s="225"/>
      <c r="K284" s="225"/>
      <c r="L284" s="225"/>
      <c r="M284" s="225"/>
      <c r="N284" s="225"/>
      <c r="O284" s="225"/>
    </row>
    <row r="285" spans="2:15" x14ac:dyDescent="0.25">
      <c r="B285" s="225"/>
      <c r="C285" s="225"/>
      <c r="D285" s="225"/>
      <c r="E285" s="225"/>
      <c r="F285" s="225"/>
      <c r="G285" s="225"/>
      <c r="H285" s="225"/>
      <c r="I285" s="225"/>
      <c r="J285" s="225"/>
      <c r="K285" s="225"/>
      <c r="L285" s="225"/>
      <c r="M285" s="225"/>
      <c r="N285" s="225"/>
      <c r="O285" s="225"/>
    </row>
    <row r="286" spans="2:15" x14ac:dyDescent="0.25">
      <c r="B286" s="225"/>
      <c r="C286" s="225"/>
      <c r="D286" s="225"/>
      <c r="E286" s="225"/>
      <c r="F286" s="225"/>
      <c r="G286" s="225"/>
      <c r="H286" s="225"/>
      <c r="I286" s="225"/>
      <c r="J286" s="225"/>
      <c r="K286" s="225"/>
      <c r="L286" s="225"/>
      <c r="M286" s="225"/>
      <c r="N286" s="225"/>
      <c r="O286" s="225"/>
    </row>
    <row r="287" spans="2:15" x14ac:dyDescent="0.25">
      <c r="B287" s="225"/>
      <c r="C287" s="225"/>
      <c r="D287" s="225"/>
      <c r="E287" s="225"/>
      <c r="F287" s="225"/>
      <c r="G287" s="225"/>
      <c r="H287" s="225"/>
      <c r="I287" s="225"/>
      <c r="J287" s="225"/>
      <c r="K287" s="225"/>
      <c r="L287" s="225"/>
      <c r="M287" s="225"/>
      <c r="N287" s="225"/>
      <c r="O287" s="225"/>
    </row>
    <row r="288" spans="2:15" x14ac:dyDescent="0.25">
      <c r="B288" s="225"/>
      <c r="C288" s="225"/>
      <c r="D288" s="225"/>
      <c r="E288" s="225"/>
      <c r="F288" s="225"/>
      <c r="G288" s="225"/>
      <c r="H288" s="225"/>
      <c r="I288" s="225"/>
      <c r="J288" s="225"/>
      <c r="K288" s="225"/>
      <c r="L288" s="225"/>
      <c r="M288" s="225"/>
      <c r="N288" s="225"/>
      <c r="O288" s="225"/>
    </row>
    <row r="289" spans="2:15" x14ac:dyDescent="0.25">
      <c r="B289" s="225"/>
      <c r="C289" s="225"/>
      <c r="D289" s="225"/>
      <c r="E289" s="225"/>
      <c r="F289" s="225"/>
      <c r="G289" s="225"/>
      <c r="H289" s="225"/>
      <c r="I289" s="225"/>
      <c r="J289" s="225"/>
      <c r="K289" s="225"/>
      <c r="L289" s="225"/>
      <c r="M289" s="225"/>
      <c r="N289" s="225"/>
      <c r="O289" s="225"/>
    </row>
    <row r="290" spans="2:15" x14ac:dyDescent="0.25">
      <c r="B290" s="225"/>
      <c r="C290" s="225"/>
      <c r="D290" s="225"/>
      <c r="E290" s="225"/>
      <c r="F290" s="225"/>
      <c r="G290" s="225"/>
      <c r="H290" s="225"/>
      <c r="I290" s="225"/>
      <c r="J290" s="225"/>
      <c r="K290" s="225"/>
      <c r="L290" s="225"/>
      <c r="M290" s="225"/>
      <c r="N290" s="225"/>
      <c r="O290" s="225"/>
    </row>
    <row r="291" spans="2:15" x14ac:dyDescent="0.25">
      <c r="B291" s="225"/>
      <c r="C291" s="225"/>
      <c r="D291" s="225"/>
      <c r="E291" s="225"/>
      <c r="F291" s="225"/>
      <c r="G291" s="225"/>
      <c r="H291" s="225"/>
      <c r="I291" s="225"/>
      <c r="J291" s="225"/>
      <c r="K291" s="225"/>
      <c r="L291" s="225"/>
      <c r="M291" s="225"/>
      <c r="N291" s="225"/>
      <c r="O291" s="225"/>
    </row>
    <row r="292" spans="2:15" x14ac:dyDescent="0.25">
      <c r="B292" s="225"/>
      <c r="C292" s="225"/>
      <c r="D292" s="225"/>
      <c r="E292" s="225"/>
      <c r="F292" s="225"/>
      <c r="G292" s="225"/>
      <c r="H292" s="225"/>
      <c r="I292" s="225"/>
      <c r="J292" s="225"/>
      <c r="K292" s="225"/>
      <c r="L292" s="225"/>
      <c r="M292" s="225"/>
      <c r="N292" s="225"/>
      <c r="O292" s="225"/>
    </row>
    <row r="293" spans="2:15" x14ac:dyDescent="0.25">
      <c r="B293" s="225"/>
      <c r="C293" s="225"/>
      <c r="D293" s="225"/>
      <c r="E293" s="225"/>
      <c r="F293" s="225"/>
      <c r="G293" s="225"/>
      <c r="H293" s="225"/>
      <c r="I293" s="225"/>
      <c r="J293" s="225"/>
      <c r="K293" s="225"/>
      <c r="L293" s="225"/>
      <c r="M293" s="225"/>
      <c r="N293" s="225"/>
      <c r="O293" s="225"/>
    </row>
    <row r="294" spans="2:15" x14ac:dyDescent="0.25">
      <c r="B294" s="225"/>
      <c r="C294" s="225"/>
      <c r="D294" s="225"/>
      <c r="E294" s="225"/>
      <c r="F294" s="225"/>
      <c r="G294" s="225"/>
      <c r="H294" s="225"/>
      <c r="I294" s="225"/>
      <c r="J294" s="225"/>
      <c r="K294" s="225"/>
      <c r="L294" s="225"/>
      <c r="M294" s="225"/>
      <c r="N294" s="225"/>
      <c r="O294" s="225"/>
    </row>
    <row r="295" spans="2:15" x14ac:dyDescent="0.25">
      <c r="B295" s="225"/>
      <c r="C295" s="225"/>
      <c r="D295" s="225"/>
      <c r="E295" s="225"/>
      <c r="F295" s="225"/>
      <c r="G295" s="225"/>
      <c r="H295" s="225"/>
      <c r="I295" s="225"/>
      <c r="J295" s="225"/>
      <c r="K295" s="225"/>
      <c r="L295" s="225"/>
      <c r="M295" s="225"/>
      <c r="N295" s="225"/>
      <c r="O295" s="225"/>
    </row>
    <row r="296" spans="2:15" x14ac:dyDescent="0.25">
      <c r="B296" s="225"/>
      <c r="C296" s="225"/>
      <c r="D296" s="225"/>
      <c r="E296" s="225"/>
      <c r="F296" s="225"/>
      <c r="G296" s="225"/>
      <c r="H296" s="225"/>
      <c r="I296" s="225"/>
      <c r="J296" s="225"/>
      <c r="K296" s="225"/>
      <c r="L296" s="225"/>
      <c r="M296" s="225"/>
      <c r="N296" s="225"/>
      <c r="O296" s="225"/>
    </row>
    <row r="297" spans="2:15" x14ac:dyDescent="0.25">
      <c r="B297" s="225"/>
      <c r="C297" s="225"/>
      <c r="D297" s="225"/>
      <c r="E297" s="225"/>
      <c r="F297" s="225"/>
      <c r="G297" s="225"/>
      <c r="H297" s="225"/>
      <c r="I297" s="225"/>
      <c r="J297" s="225"/>
      <c r="K297" s="225"/>
      <c r="L297" s="225"/>
      <c r="M297" s="225"/>
      <c r="N297" s="225"/>
      <c r="O297" s="225"/>
    </row>
    <row r="298" spans="2:15" x14ac:dyDescent="0.25">
      <c r="B298" s="225"/>
      <c r="C298" s="225"/>
      <c r="D298" s="225"/>
      <c r="E298" s="225"/>
      <c r="F298" s="225"/>
      <c r="G298" s="225"/>
      <c r="H298" s="225"/>
      <c r="I298" s="225"/>
      <c r="J298" s="225"/>
      <c r="K298" s="225"/>
      <c r="L298" s="225"/>
      <c r="M298" s="225"/>
      <c r="N298" s="225"/>
      <c r="O298" s="225"/>
    </row>
    <row r="299" spans="2:15" x14ac:dyDescent="0.25">
      <c r="B299" s="225"/>
      <c r="C299" s="225"/>
      <c r="D299" s="225"/>
      <c r="E299" s="225"/>
      <c r="F299" s="225"/>
      <c r="G299" s="225"/>
      <c r="H299" s="225"/>
      <c r="I299" s="225"/>
      <c r="J299" s="225"/>
      <c r="K299" s="225"/>
      <c r="L299" s="225"/>
      <c r="M299" s="225"/>
      <c r="N299" s="225"/>
      <c r="O299" s="225"/>
    </row>
    <row r="300" spans="2:15" x14ac:dyDescent="0.25">
      <c r="B300" s="225"/>
      <c r="C300" s="225"/>
      <c r="D300" s="225"/>
      <c r="E300" s="225"/>
      <c r="F300" s="225"/>
      <c r="G300" s="225"/>
      <c r="H300" s="225"/>
      <c r="I300" s="225"/>
      <c r="J300" s="225"/>
      <c r="K300" s="225"/>
      <c r="L300" s="225"/>
      <c r="M300" s="225"/>
      <c r="N300" s="225"/>
      <c r="O300" s="225"/>
    </row>
    <row r="301" spans="2:15" x14ac:dyDescent="0.25">
      <c r="B301" s="225"/>
      <c r="C301" s="225"/>
      <c r="D301" s="225"/>
      <c r="E301" s="225"/>
      <c r="F301" s="225"/>
      <c r="G301" s="225"/>
      <c r="H301" s="225"/>
      <c r="I301" s="225"/>
      <c r="J301" s="225"/>
      <c r="K301" s="225"/>
      <c r="L301" s="225"/>
      <c r="M301" s="225"/>
      <c r="N301" s="225"/>
      <c r="O301" s="225"/>
    </row>
    <row r="302" spans="2:15" x14ac:dyDescent="0.25">
      <c r="B302" s="225"/>
      <c r="C302" s="225"/>
      <c r="D302" s="225"/>
      <c r="E302" s="225"/>
      <c r="F302" s="225"/>
      <c r="G302" s="225"/>
      <c r="H302" s="225"/>
      <c r="I302" s="225"/>
      <c r="J302" s="225"/>
      <c r="K302" s="225"/>
      <c r="L302" s="225"/>
      <c r="M302" s="225"/>
      <c r="N302" s="225"/>
      <c r="O302" s="225"/>
    </row>
    <row r="303" spans="2:15" x14ac:dyDescent="0.25">
      <c r="B303" s="225"/>
      <c r="C303" s="225"/>
      <c r="D303" s="225"/>
      <c r="E303" s="225"/>
      <c r="F303" s="225"/>
      <c r="G303" s="225"/>
      <c r="H303" s="225"/>
      <c r="I303" s="225"/>
      <c r="J303" s="225"/>
      <c r="K303" s="225"/>
      <c r="L303" s="225"/>
      <c r="M303" s="225"/>
      <c r="N303" s="225"/>
      <c r="O303" s="225"/>
    </row>
    <row r="304" spans="2:15" x14ac:dyDescent="0.25">
      <c r="B304" s="225"/>
      <c r="C304" s="225"/>
      <c r="D304" s="225"/>
      <c r="E304" s="225"/>
      <c r="F304" s="225"/>
      <c r="G304" s="225"/>
      <c r="H304" s="225"/>
      <c r="I304" s="225"/>
      <c r="J304" s="225"/>
      <c r="K304" s="225"/>
      <c r="L304" s="225"/>
      <c r="M304" s="225"/>
      <c r="N304" s="225"/>
      <c r="O304" s="225"/>
    </row>
    <row r="305" spans="2:15" x14ac:dyDescent="0.25">
      <c r="B305" s="225"/>
      <c r="C305" s="225"/>
      <c r="D305" s="225"/>
      <c r="E305" s="225"/>
      <c r="F305" s="225"/>
      <c r="G305" s="225"/>
      <c r="H305" s="225"/>
      <c r="I305" s="225"/>
      <c r="J305" s="225"/>
      <c r="K305" s="225"/>
      <c r="L305" s="225"/>
      <c r="M305" s="225"/>
      <c r="N305" s="225"/>
      <c r="O305" s="225"/>
    </row>
    <row r="306" spans="2:15" x14ac:dyDescent="0.25">
      <c r="B306" s="225"/>
      <c r="C306" s="225"/>
      <c r="D306" s="225"/>
      <c r="E306" s="225"/>
      <c r="F306" s="225"/>
      <c r="G306" s="225"/>
      <c r="H306" s="225"/>
      <c r="I306" s="225"/>
      <c r="J306" s="225"/>
      <c r="K306" s="225"/>
      <c r="L306" s="225"/>
      <c r="M306" s="225"/>
      <c r="N306" s="225"/>
      <c r="O306" s="225"/>
    </row>
    <row r="307" spans="2:15" x14ac:dyDescent="0.25">
      <c r="B307" s="225"/>
      <c r="C307" s="225"/>
      <c r="D307" s="225"/>
      <c r="E307" s="225"/>
      <c r="F307" s="225"/>
      <c r="G307" s="225"/>
      <c r="H307" s="225"/>
      <c r="I307" s="225"/>
      <c r="J307" s="225"/>
      <c r="K307" s="225"/>
      <c r="L307" s="225"/>
      <c r="M307" s="225"/>
      <c r="N307" s="225"/>
      <c r="O307" s="225"/>
    </row>
    <row r="308" spans="2:15" x14ac:dyDescent="0.25">
      <c r="B308" s="225"/>
      <c r="C308" s="225"/>
      <c r="D308" s="225"/>
      <c r="E308" s="225"/>
      <c r="F308" s="225"/>
      <c r="G308" s="225"/>
      <c r="H308" s="225"/>
      <c r="I308" s="225"/>
      <c r="J308" s="225"/>
      <c r="K308" s="225"/>
      <c r="L308" s="225"/>
      <c r="M308" s="225"/>
      <c r="N308" s="225"/>
      <c r="O308" s="225"/>
    </row>
    <row r="309" spans="2:15" x14ac:dyDescent="0.25">
      <c r="B309" s="225"/>
      <c r="C309" s="225"/>
      <c r="D309" s="225"/>
      <c r="E309" s="225"/>
      <c r="F309" s="225"/>
      <c r="G309" s="225"/>
      <c r="H309" s="225"/>
      <c r="I309" s="225"/>
      <c r="J309" s="225"/>
      <c r="K309" s="225"/>
      <c r="L309" s="225"/>
      <c r="M309" s="225"/>
      <c r="N309" s="225"/>
      <c r="O309" s="225"/>
    </row>
    <row r="310" spans="2:15" x14ac:dyDescent="0.25">
      <c r="B310" s="225"/>
      <c r="C310" s="225"/>
      <c r="D310" s="225"/>
      <c r="E310" s="225"/>
      <c r="F310" s="225"/>
      <c r="G310" s="225"/>
      <c r="H310" s="225"/>
      <c r="I310" s="225"/>
      <c r="J310" s="225"/>
      <c r="K310" s="225"/>
      <c r="L310" s="225"/>
      <c r="M310" s="225"/>
      <c r="N310" s="225"/>
      <c r="O310" s="225"/>
    </row>
    <row r="311" spans="2:15" x14ac:dyDescent="0.25">
      <c r="B311" s="225"/>
      <c r="C311" s="225"/>
      <c r="D311" s="225"/>
      <c r="E311" s="225"/>
      <c r="F311" s="225"/>
      <c r="G311" s="225"/>
      <c r="H311" s="225"/>
      <c r="I311" s="225"/>
      <c r="J311" s="225"/>
      <c r="K311" s="225"/>
      <c r="L311" s="225"/>
      <c r="M311" s="225"/>
      <c r="N311" s="225"/>
      <c r="O311" s="225"/>
    </row>
    <row r="312" spans="2:15" x14ac:dyDescent="0.25">
      <c r="B312" s="225"/>
      <c r="C312" s="225"/>
      <c r="D312" s="225"/>
      <c r="E312" s="225"/>
      <c r="F312" s="225"/>
      <c r="G312" s="225"/>
      <c r="H312" s="225"/>
      <c r="I312" s="225"/>
      <c r="J312" s="225"/>
      <c r="K312" s="225"/>
      <c r="L312" s="225"/>
      <c r="M312" s="225"/>
      <c r="N312" s="225"/>
      <c r="O312" s="225"/>
    </row>
    <row r="313" spans="2:15" x14ac:dyDescent="0.25">
      <c r="B313" s="225"/>
      <c r="C313" s="225"/>
      <c r="D313" s="225"/>
      <c r="E313" s="225"/>
      <c r="F313" s="225"/>
      <c r="G313" s="225"/>
      <c r="H313" s="225"/>
      <c r="I313" s="225"/>
      <c r="J313" s="225"/>
      <c r="K313" s="225"/>
      <c r="L313" s="225"/>
      <c r="M313" s="225"/>
      <c r="N313" s="225"/>
      <c r="O313" s="225"/>
    </row>
    <row r="314" spans="2:15" x14ac:dyDescent="0.25">
      <c r="B314" s="225"/>
      <c r="C314" s="225"/>
      <c r="D314" s="225"/>
      <c r="E314" s="225"/>
      <c r="F314" s="225"/>
      <c r="G314" s="225"/>
      <c r="H314" s="225"/>
      <c r="I314" s="225"/>
      <c r="J314" s="225"/>
      <c r="K314" s="225"/>
      <c r="L314" s="225"/>
      <c r="M314" s="225"/>
      <c r="N314" s="225"/>
      <c r="O314" s="225"/>
    </row>
    <row r="315" spans="2:15" x14ac:dyDescent="0.25">
      <c r="B315" s="225"/>
      <c r="C315" s="225"/>
      <c r="D315" s="225"/>
      <c r="E315" s="225"/>
      <c r="F315" s="225"/>
      <c r="G315" s="225"/>
      <c r="H315" s="225"/>
      <c r="I315" s="225"/>
      <c r="J315" s="225"/>
      <c r="K315" s="225"/>
      <c r="L315" s="225"/>
      <c r="M315" s="225"/>
      <c r="N315" s="225"/>
      <c r="O315" s="225"/>
    </row>
    <row r="316" spans="2:15" x14ac:dyDescent="0.25">
      <c r="B316" s="225"/>
      <c r="C316" s="225"/>
      <c r="D316" s="225"/>
      <c r="E316" s="225"/>
      <c r="F316" s="225"/>
      <c r="G316" s="225"/>
      <c r="H316" s="225"/>
      <c r="I316" s="225"/>
      <c r="J316" s="225"/>
      <c r="K316" s="225"/>
      <c r="L316" s="225"/>
      <c r="M316" s="225"/>
      <c r="N316" s="225"/>
      <c r="O316" s="225"/>
    </row>
    <row r="317" spans="2:15" x14ac:dyDescent="0.25">
      <c r="B317" s="225"/>
      <c r="C317" s="225"/>
      <c r="D317" s="225"/>
      <c r="E317" s="225"/>
      <c r="F317" s="225"/>
      <c r="G317" s="225"/>
      <c r="H317" s="225"/>
      <c r="I317" s="225"/>
      <c r="J317" s="225"/>
      <c r="K317" s="225"/>
      <c r="L317" s="225"/>
      <c r="M317" s="225"/>
      <c r="N317" s="225"/>
      <c r="O317" s="225"/>
    </row>
    <row r="318" spans="2:15" x14ac:dyDescent="0.25">
      <c r="B318" s="225"/>
      <c r="C318" s="225"/>
      <c r="D318" s="225"/>
      <c r="E318" s="225"/>
      <c r="F318" s="225"/>
      <c r="G318" s="225"/>
      <c r="H318" s="225"/>
      <c r="I318" s="225"/>
      <c r="J318" s="225"/>
      <c r="K318" s="225"/>
      <c r="L318" s="225"/>
      <c r="M318" s="225"/>
      <c r="N318" s="225"/>
      <c r="O318" s="225"/>
    </row>
    <row r="319" spans="2:15" x14ac:dyDescent="0.25">
      <c r="B319" s="225"/>
      <c r="C319" s="225"/>
      <c r="D319" s="225"/>
      <c r="E319" s="225"/>
      <c r="F319" s="225"/>
      <c r="G319" s="225"/>
      <c r="H319" s="225"/>
      <c r="I319" s="225"/>
      <c r="J319" s="225"/>
      <c r="K319" s="225"/>
      <c r="L319" s="225"/>
      <c r="M319" s="225"/>
      <c r="N319" s="225"/>
      <c r="O319" s="225"/>
    </row>
    <row r="320" spans="2:15" x14ac:dyDescent="0.25">
      <c r="B320" s="225"/>
      <c r="C320" s="225"/>
      <c r="D320" s="225"/>
      <c r="E320" s="225"/>
      <c r="F320" s="225"/>
      <c r="G320" s="225"/>
      <c r="H320" s="225"/>
      <c r="I320" s="225"/>
      <c r="J320" s="225"/>
      <c r="K320" s="225"/>
      <c r="L320" s="225"/>
      <c r="M320" s="225"/>
      <c r="N320" s="225"/>
      <c r="O320" s="225"/>
    </row>
    <row r="321" spans="2:15" x14ac:dyDescent="0.25">
      <c r="B321" s="225"/>
      <c r="C321" s="225"/>
      <c r="D321" s="225"/>
      <c r="E321" s="225"/>
      <c r="F321" s="225"/>
      <c r="G321" s="225"/>
      <c r="H321" s="225"/>
      <c r="I321" s="225"/>
      <c r="J321" s="225"/>
      <c r="K321" s="225"/>
      <c r="L321" s="225"/>
      <c r="M321" s="225"/>
      <c r="N321" s="225"/>
      <c r="O321" s="225"/>
    </row>
    <row r="322" spans="2:15" x14ac:dyDescent="0.25">
      <c r="B322" s="225"/>
      <c r="C322" s="225"/>
      <c r="D322" s="225"/>
      <c r="E322" s="225"/>
      <c r="F322" s="225"/>
      <c r="G322" s="225"/>
      <c r="H322" s="225"/>
      <c r="I322" s="225"/>
      <c r="J322" s="225"/>
      <c r="K322" s="225"/>
      <c r="L322" s="225"/>
      <c r="M322" s="225"/>
      <c r="N322" s="225"/>
      <c r="O322" s="225"/>
    </row>
    <row r="323" spans="2:15" x14ac:dyDescent="0.25">
      <c r="B323" s="225"/>
      <c r="C323" s="225"/>
      <c r="D323" s="225"/>
      <c r="E323" s="225"/>
      <c r="F323" s="225"/>
      <c r="G323" s="225"/>
      <c r="H323" s="225"/>
      <c r="I323" s="225"/>
      <c r="J323" s="225"/>
      <c r="K323" s="225"/>
      <c r="L323" s="225"/>
      <c r="M323" s="225"/>
      <c r="N323" s="225"/>
      <c r="O323" s="225"/>
    </row>
    <row r="324" spans="2:15" x14ac:dyDescent="0.25">
      <c r="B324" s="225"/>
      <c r="C324" s="225"/>
      <c r="D324" s="225"/>
      <c r="E324" s="225"/>
      <c r="F324" s="225"/>
      <c r="G324" s="225"/>
      <c r="H324" s="225"/>
      <c r="I324" s="225"/>
      <c r="J324" s="225"/>
      <c r="K324" s="225"/>
      <c r="L324" s="225"/>
      <c r="M324" s="225"/>
      <c r="N324" s="225"/>
      <c r="O324" s="225"/>
    </row>
  </sheetData>
  <mergeCells count="14">
    <mergeCell ref="N3:O3"/>
    <mergeCell ref="P3:Q3"/>
    <mergeCell ref="R3:S3"/>
    <mergeCell ref="T3:U3"/>
    <mergeCell ref="D4:I4"/>
    <mergeCell ref="J4:O4"/>
    <mergeCell ref="P4:U5"/>
    <mergeCell ref="D5:O5"/>
    <mergeCell ref="L3:M3"/>
    <mergeCell ref="B3:C5"/>
    <mergeCell ref="D3:E3"/>
    <mergeCell ref="F3:G3"/>
    <mergeCell ref="H3:I3"/>
    <mergeCell ref="J3:K3"/>
  </mergeCells>
  <hyperlinks>
    <hyperlink ref="B67" r:id="rId1" xr:uid="{00000000-0004-0000-0500-000000000000}"/>
    <hyperlink ref="B68" r:id="rId2" xr:uid="{00000000-0004-0000-0500-000001000000}"/>
    <hyperlink ref="B69" r:id="rId3" xr:uid="{00000000-0004-0000-0500-000002000000}"/>
    <hyperlink ref="W2" location="'Spis Contents'!A1" display="Powrót do spisu" xr:uid="{00000000-0004-0000-0500-000003000000}"/>
  </hyperlinks>
  <pageMargins left="0.7" right="0.7" top="0.75" bottom="0.75" header="0.3" footer="0.3"/>
  <pageSetup paperSize="9" orientation="portrait"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92"/>
  <sheetViews>
    <sheetView zoomScaleNormal="100" workbookViewId="0">
      <pane xSplit="3" ySplit="5" topLeftCell="D6" activePane="bottomRight" state="frozen"/>
      <selection pane="topRight"/>
      <selection pane="bottomLeft"/>
      <selection pane="bottomRight"/>
    </sheetView>
  </sheetViews>
  <sheetFormatPr defaultColWidth="9.140625" defaultRowHeight="15" x14ac:dyDescent="0.25"/>
  <cols>
    <col min="1" max="1" width="12.7109375" style="86" customWidth="1"/>
    <col min="2" max="2" width="50.7109375" style="86" customWidth="1"/>
    <col min="3" max="3" width="2.7109375" style="86" customWidth="1"/>
    <col min="4" max="4" width="6.7109375" style="130" customWidth="1"/>
    <col min="5" max="5" width="2.7109375" style="87" customWidth="1"/>
    <col min="6" max="6" width="6.7109375" style="130" customWidth="1"/>
    <col min="7" max="7" width="2.7109375" style="87" customWidth="1"/>
    <col min="8" max="8" width="6.7109375" style="225" customWidth="1"/>
    <col min="9" max="9" width="2.7109375" style="87" customWidth="1"/>
    <col min="10" max="10" width="6.7109375" style="225" customWidth="1"/>
    <col min="11" max="11" width="2.7109375" style="87" customWidth="1"/>
    <col min="12" max="12" width="6.7109375" style="225" customWidth="1"/>
    <col min="13" max="13" width="2.7109375" style="87" customWidth="1"/>
    <col min="14" max="14" width="6.7109375" style="225" customWidth="1"/>
    <col min="15" max="15" width="2.7109375" style="87" customWidth="1"/>
    <col min="16" max="16" width="6.7109375" style="225" customWidth="1"/>
    <col min="17" max="17" width="2.7109375" style="87" customWidth="1"/>
    <col min="18" max="18" width="6.7109375" style="225" customWidth="1"/>
    <col min="19" max="19" width="2.7109375" style="87" customWidth="1"/>
    <col min="20" max="20" width="6.7109375" style="225" customWidth="1"/>
    <col min="21" max="21" width="2.7109375" style="87" customWidth="1"/>
    <col min="22" max="16384" width="9.140625" style="86"/>
  </cols>
  <sheetData>
    <row r="1" spans="1:23" x14ac:dyDescent="0.25">
      <c r="A1" s="124" t="s">
        <v>32</v>
      </c>
      <c r="B1" s="123" t="s">
        <v>301</v>
      </c>
      <c r="C1" s="168"/>
      <c r="E1" s="229"/>
      <c r="G1" s="229"/>
      <c r="H1" s="130"/>
      <c r="I1" s="229"/>
      <c r="J1" s="130"/>
      <c r="K1" s="229"/>
      <c r="L1" s="130"/>
      <c r="M1" s="229"/>
      <c r="N1" s="130"/>
      <c r="O1" s="229"/>
      <c r="P1" s="130"/>
      <c r="Q1" s="229"/>
      <c r="R1" s="130"/>
      <c r="S1" s="229"/>
      <c r="T1" s="130"/>
      <c r="U1" s="229"/>
    </row>
    <row r="2" spans="1:23" ht="15.75" thickBot="1" x14ac:dyDescent="0.3">
      <c r="B2" s="121" t="s">
        <v>302</v>
      </c>
      <c r="C2" s="230"/>
      <c r="W2" s="30" t="s">
        <v>189</v>
      </c>
    </row>
    <row r="3" spans="1:23" ht="20.100000000000001" customHeight="1" x14ac:dyDescent="0.25">
      <c r="B3" s="311" t="s">
        <v>136</v>
      </c>
      <c r="C3" s="312"/>
      <c r="D3" s="332">
        <v>2000</v>
      </c>
      <c r="E3" s="322"/>
      <c r="F3" s="322">
        <v>2010</v>
      </c>
      <c r="G3" s="322"/>
      <c r="H3" s="322">
        <v>2020</v>
      </c>
      <c r="I3" s="322"/>
      <c r="J3" s="322">
        <v>2000</v>
      </c>
      <c r="K3" s="322"/>
      <c r="L3" s="322">
        <v>2010</v>
      </c>
      <c r="M3" s="322"/>
      <c r="N3" s="322">
        <v>2019</v>
      </c>
      <c r="O3" s="322"/>
      <c r="P3" s="322">
        <v>2000</v>
      </c>
      <c r="Q3" s="322"/>
      <c r="R3" s="322">
        <v>2010</v>
      </c>
      <c r="S3" s="322"/>
      <c r="T3" s="322">
        <v>2019</v>
      </c>
      <c r="U3" s="312"/>
      <c r="W3" s="170"/>
    </row>
    <row r="4" spans="1:23" ht="30" customHeight="1" x14ac:dyDescent="0.25">
      <c r="B4" s="315"/>
      <c r="C4" s="319"/>
      <c r="D4" s="333" t="s">
        <v>221</v>
      </c>
      <c r="E4" s="323"/>
      <c r="F4" s="323"/>
      <c r="G4" s="323"/>
      <c r="H4" s="323"/>
      <c r="I4" s="323"/>
      <c r="J4" s="323" t="s">
        <v>220</v>
      </c>
      <c r="K4" s="323"/>
      <c r="L4" s="323"/>
      <c r="M4" s="323"/>
      <c r="N4" s="323"/>
      <c r="O4" s="323"/>
      <c r="P4" s="323" t="s">
        <v>303</v>
      </c>
      <c r="Q4" s="323"/>
      <c r="R4" s="323"/>
      <c r="S4" s="323"/>
      <c r="T4" s="323"/>
      <c r="U4" s="319"/>
    </row>
    <row r="5" spans="1:23" ht="24.75" customHeight="1" thickBot="1" x14ac:dyDescent="0.3">
      <c r="B5" s="320"/>
      <c r="C5" s="321"/>
      <c r="D5" s="324" t="s">
        <v>162</v>
      </c>
      <c r="E5" s="325"/>
      <c r="F5" s="325"/>
      <c r="G5" s="325"/>
      <c r="H5" s="325"/>
      <c r="I5" s="325"/>
      <c r="J5" s="325"/>
      <c r="K5" s="325"/>
      <c r="L5" s="325"/>
      <c r="M5" s="325"/>
      <c r="N5" s="325"/>
      <c r="O5" s="325"/>
      <c r="P5" s="325"/>
      <c r="Q5" s="325"/>
      <c r="R5" s="325"/>
      <c r="S5" s="325"/>
      <c r="T5" s="325"/>
      <c r="U5" s="321"/>
    </row>
    <row r="6" spans="1:23" x14ac:dyDescent="0.25">
      <c r="B6" s="146" t="s">
        <v>125</v>
      </c>
      <c r="C6" s="147"/>
      <c r="D6" s="144">
        <v>19</v>
      </c>
      <c r="E6" s="231"/>
      <c r="F6" s="141">
        <v>19</v>
      </c>
      <c r="G6" s="156"/>
      <c r="H6" s="141">
        <v>8.1</v>
      </c>
      <c r="I6" s="156"/>
      <c r="J6" s="141" t="s">
        <v>0</v>
      </c>
      <c r="K6" s="156"/>
      <c r="L6" s="141" t="s">
        <v>0</v>
      </c>
      <c r="M6" s="156"/>
      <c r="N6" s="141" t="s">
        <v>0</v>
      </c>
      <c r="O6" s="156"/>
      <c r="P6" s="141" t="s">
        <v>0</v>
      </c>
      <c r="Q6" s="156"/>
      <c r="R6" s="141" t="s">
        <v>0</v>
      </c>
      <c r="S6" s="156"/>
      <c r="T6" s="141" t="s">
        <v>0</v>
      </c>
      <c r="U6" s="156"/>
    </row>
    <row r="7" spans="1:23" x14ac:dyDescent="0.25">
      <c r="B7" s="147" t="s">
        <v>188</v>
      </c>
      <c r="C7" s="146"/>
      <c r="D7" s="144">
        <v>37</v>
      </c>
      <c r="E7" s="231"/>
      <c r="F7" s="141">
        <v>20</v>
      </c>
      <c r="G7" s="156"/>
      <c r="H7" s="141">
        <v>31</v>
      </c>
      <c r="I7" s="156"/>
      <c r="J7" s="141" t="s">
        <v>0</v>
      </c>
      <c r="K7" s="156"/>
      <c r="L7" s="141" t="s">
        <v>0</v>
      </c>
      <c r="M7" s="156"/>
      <c r="N7" s="141" t="s">
        <v>0</v>
      </c>
      <c r="O7" s="156"/>
      <c r="P7" s="141" t="s">
        <v>0</v>
      </c>
      <c r="Q7" s="156"/>
      <c r="R7" s="141" t="s">
        <v>0</v>
      </c>
      <c r="S7" s="156"/>
      <c r="T7" s="141" t="s">
        <v>0</v>
      </c>
      <c r="U7" s="156"/>
    </row>
    <row r="8" spans="1:23" x14ac:dyDescent="0.25">
      <c r="B8" s="147" t="s">
        <v>123</v>
      </c>
      <c r="C8" s="147"/>
      <c r="D8" s="144">
        <v>6.3</v>
      </c>
      <c r="E8" s="231"/>
      <c r="F8" s="141">
        <v>6.5</v>
      </c>
      <c r="G8" s="156"/>
      <c r="H8" s="141">
        <v>7.3</v>
      </c>
      <c r="I8" s="156"/>
      <c r="J8" s="141">
        <v>2.1</v>
      </c>
      <c r="K8" s="156"/>
      <c r="L8" s="141">
        <v>1.1000000000000001</v>
      </c>
      <c r="M8" s="156"/>
      <c r="N8" s="141">
        <v>0.6</v>
      </c>
      <c r="O8" s="156"/>
      <c r="P8" s="141" t="s">
        <v>0</v>
      </c>
      <c r="Q8" s="156"/>
      <c r="R8" s="141" t="s">
        <v>0</v>
      </c>
      <c r="S8" s="156"/>
      <c r="T8" s="141" t="s">
        <v>0</v>
      </c>
      <c r="U8" s="156"/>
    </row>
    <row r="9" spans="1:23" x14ac:dyDescent="0.25">
      <c r="B9" s="147" t="s">
        <v>121</v>
      </c>
      <c r="C9" s="147"/>
      <c r="D9" s="144">
        <v>17</v>
      </c>
      <c r="E9" s="231"/>
      <c r="F9" s="141">
        <v>9.1</v>
      </c>
      <c r="G9" s="156"/>
      <c r="H9" s="141">
        <v>4.9000000000000004</v>
      </c>
      <c r="I9" s="156"/>
      <c r="J9" s="141">
        <v>3.3</v>
      </c>
      <c r="K9" s="156"/>
      <c r="L9" s="141">
        <v>3.47</v>
      </c>
      <c r="M9" s="156"/>
      <c r="N9" s="141">
        <v>0.4</v>
      </c>
      <c r="O9" s="156"/>
      <c r="P9" s="141" t="s">
        <v>0</v>
      </c>
      <c r="Q9" s="156"/>
      <c r="R9" s="141" t="s">
        <v>0</v>
      </c>
      <c r="S9" s="156"/>
      <c r="T9" s="141" t="s">
        <v>0</v>
      </c>
      <c r="U9" s="156"/>
    </row>
    <row r="10" spans="1:23" x14ac:dyDescent="0.25">
      <c r="B10" s="147" t="s">
        <v>120</v>
      </c>
      <c r="C10" s="147"/>
      <c r="D10" s="144">
        <v>14</v>
      </c>
      <c r="E10" s="231"/>
      <c r="F10" s="141">
        <v>11</v>
      </c>
      <c r="G10" s="156"/>
      <c r="H10" s="141">
        <v>7.7</v>
      </c>
      <c r="I10" s="156"/>
      <c r="J10" s="141">
        <v>2.52</v>
      </c>
      <c r="K10" s="156"/>
      <c r="L10" s="141">
        <v>4.29</v>
      </c>
      <c r="M10" s="156" t="s">
        <v>10</v>
      </c>
      <c r="N10" s="141">
        <v>0.87</v>
      </c>
      <c r="O10" s="156" t="s">
        <v>7</v>
      </c>
      <c r="P10" s="141" t="s">
        <v>0</v>
      </c>
      <c r="Q10" s="156"/>
      <c r="R10" s="141" t="s">
        <v>0</v>
      </c>
      <c r="S10" s="156"/>
      <c r="T10" s="141" t="s">
        <v>0</v>
      </c>
      <c r="U10" s="156"/>
    </row>
    <row r="11" spans="1:23" x14ac:dyDescent="0.25">
      <c r="B11" s="147" t="s">
        <v>119</v>
      </c>
      <c r="C11" s="147"/>
      <c r="D11" s="144">
        <v>83</v>
      </c>
      <c r="E11" s="231"/>
      <c r="F11" s="141">
        <v>69</v>
      </c>
      <c r="G11" s="156"/>
      <c r="H11" s="141">
        <v>26</v>
      </c>
      <c r="I11" s="156"/>
      <c r="J11" s="141">
        <v>9.34</v>
      </c>
      <c r="K11" s="156"/>
      <c r="L11" s="141">
        <v>1.5</v>
      </c>
      <c r="M11" s="156"/>
      <c r="N11" s="141">
        <v>0.73</v>
      </c>
      <c r="O11" s="156" t="s">
        <v>7</v>
      </c>
      <c r="P11" s="141">
        <v>122.87</v>
      </c>
      <c r="Q11" s="156"/>
      <c r="R11" s="141">
        <v>246.64</v>
      </c>
      <c r="S11" s="156"/>
      <c r="T11" s="141">
        <v>348.02</v>
      </c>
      <c r="U11" s="156"/>
    </row>
    <row r="12" spans="1:23" x14ac:dyDescent="0.25">
      <c r="B12" s="147" t="s">
        <v>118</v>
      </c>
      <c r="C12" s="147"/>
      <c r="D12" s="144">
        <v>51</v>
      </c>
      <c r="E12" s="231"/>
      <c r="F12" s="141">
        <v>44</v>
      </c>
      <c r="G12" s="156"/>
      <c r="H12" s="141">
        <v>45</v>
      </c>
      <c r="I12" s="156"/>
      <c r="J12" s="141" t="s">
        <v>0</v>
      </c>
      <c r="K12" s="156"/>
      <c r="L12" s="141" t="s">
        <v>0</v>
      </c>
      <c r="M12" s="156"/>
      <c r="N12" s="141" t="s">
        <v>0</v>
      </c>
      <c r="O12" s="156"/>
      <c r="P12" s="141" t="s">
        <v>0</v>
      </c>
      <c r="Q12" s="156"/>
      <c r="R12" s="141" t="s">
        <v>0</v>
      </c>
      <c r="S12" s="156"/>
      <c r="T12" s="141" t="s">
        <v>0</v>
      </c>
      <c r="U12" s="156"/>
    </row>
    <row r="13" spans="1:23" x14ac:dyDescent="0.25">
      <c r="B13" s="147" t="s">
        <v>117</v>
      </c>
      <c r="C13" s="147"/>
      <c r="D13" s="144">
        <v>52</v>
      </c>
      <c r="E13" s="231"/>
      <c r="F13" s="141">
        <v>41</v>
      </c>
      <c r="G13" s="156"/>
      <c r="H13" s="141">
        <v>19</v>
      </c>
      <c r="I13" s="156"/>
      <c r="J13" s="141">
        <v>15.05</v>
      </c>
      <c r="K13" s="156"/>
      <c r="L13" s="141">
        <v>5.14</v>
      </c>
      <c r="M13" s="156"/>
      <c r="N13" s="141">
        <v>4.41</v>
      </c>
      <c r="O13" s="156" t="s">
        <v>4</v>
      </c>
      <c r="P13" s="141" t="s">
        <v>0</v>
      </c>
      <c r="Q13" s="156"/>
      <c r="R13" s="141" t="s">
        <v>0</v>
      </c>
      <c r="S13" s="156"/>
      <c r="T13" s="141" t="s">
        <v>0</v>
      </c>
      <c r="U13" s="156"/>
    </row>
    <row r="14" spans="1:23" x14ac:dyDescent="0.25">
      <c r="B14" s="147" t="s">
        <v>116</v>
      </c>
      <c r="C14" s="147"/>
      <c r="D14" s="144">
        <v>109</v>
      </c>
      <c r="E14" s="231"/>
      <c r="F14" s="141">
        <v>77</v>
      </c>
      <c r="G14" s="156"/>
      <c r="H14" s="141">
        <v>59</v>
      </c>
      <c r="I14" s="156"/>
      <c r="J14" s="141" t="s">
        <v>0</v>
      </c>
      <c r="K14" s="156"/>
      <c r="L14" s="141" t="s">
        <v>0</v>
      </c>
      <c r="M14" s="156"/>
      <c r="N14" s="141" t="s">
        <v>0</v>
      </c>
      <c r="O14" s="156"/>
      <c r="P14" s="141" t="s">
        <v>0</v>
      </c>
      <c r="Q14" s="156"/>
      <c r="R14" s="141" t="s">
        <v>0</v>
      </c>
      <c r="S14" s="156"/>
      <c r="T14" s="141" t="s">
        <v>0</v>
      </c>
      <c r="U14" s="156"/>
    </row>
    <row r="15" spans="1:23" x14ac:dyDescent="0.25">
      <c r="B15" s="147" t="s">
        <v>115</v>
      </c>
      <c r="C15" s="147"/>
      <c r="D15" s="144">
        <v>42</v>
      </c>
      <c r="E15" s="231"/>
      <c r="F15" s="141">
        <v>18</v>
      </c>
      <c r="G15" s="156"/>
      <c r="H15" s="141">
        <v>6.6</v>
      </c>
      <c r="I15" s="156"/>
      <c r="J15" s="141">
        <v>4.3099999999999996</v>
      </c>
      <c r="K15" s="156"/>
      <c r="L15" s="141">
        <v>1.31</v>
      </c>
      <c r="M15" s="156"/>
      <c r="N15" s="141">
        <v>1.1299999999999999</v>
      </c>
      <c r="O15" s="156" t="s">
        <v>7</v>
      </c>
      <c r="P15" s="141" t="s">
        <v>0</v>
      </c>
      <c r="Q15" s="156"/>
      <c r="R15" s="141">
        <v>885.63</v>
      </c>
      <c r="S15" s="156"/>
      <c r="T15" s="141">
        <v>890.99</v>
      </c>
      <c r="U15" s="156"/>
    </row>
    <row r="16" spans="1:23" x14ac:dyDescent="0.25">
      <c r="B16" s="147" t="s">
        <v>114</v>
      </c>
      <c r="C16" s="147"/>
      <c r="D16" s="144">
        <v>4</v>
      </c>
      <c r="E16" s="231"/>
      <c r="F16" s="141">
        <v>6.3</v>
      </c>
      <c r="G16" s="156"/>
      <c r="H16" s="141">
        <v>5.7</v>
      </c>
      <c r="I16" s="156"/>
      <c r="J16" s="141">
        <v>0.57999999999999996</v>
      </c>
      <c r="K16" s="156"/>
      <c r="L16" s="141">
        <v>0.84</v>
      </c>
      <c r="M16" s="156"/>
      <c r="N16" s="141">
        <v>1.1599999999999999</v>
      </c>
      <c r="O16" s="156" t="s">
        <v>7</v>
      </c>
      <c r="P16" s="141" t="s">
        <v>0</v>
      </c>
      <c r="Q16" s="156"/>
      <c r="R16" s="141" t="s">
        <v>0</v>
      </c>
      <c r="S16" s="156"/>
      <c r="T16" s="141" t="s">
        <v>0</v>
      </c>
      <c r="U16" s="156"/>
    </row>
    <row r="17" spans="2:21" x14ac:dyDescent="0.25">
      <c r="B17" s="147" t="s">
        <v>268</v>
      </c>
      <c r="C17" s="147"/>
      <c r="D17" s="144">
        <v>16</v>
      </c>
      <c r="E17" s="231"/>
      <c r="F17" s="141">
        <v>6.8</v>
      </c>
      <c r="G17" s="156"/>
      <c r="H17" s="141">
        <v>3.9</v>
      </c>
      <c r="I17" s="156"/>
      <c r="J17" s="141">
        <v>5.88</v>
      </c>
      <c r="K17" s="156"/>
      <c r="L17" s="141">
        <v>2.3199999999999998</v>
      </c>
      <c r="M17" s="156"/>
      <c r="N17" s="141">
        <v>0.4</v>
      </c>
      <c r="O17" s="156"/>
      <c r="P17" s="141">
        <v>512.52</v>
      </c>
      <c r="Q17" s="156"/>
      <c r="R17" s="141">
        <v>618</v>
      </c>
      <c r="S17" s="156"/>
      <c r="T17" s="141">
        <v>1296.92</v>
      </c>
      <c r="U17" s="156"/>
    </row>
    <row r="18" spans="2:21" x14ac:dyDescent="0.25">
      <c r="B18" s="147" t="s">
        <v>113</v>
      </c>
      <c r="C18" s="147"/>
      <c r="D18" s="144">
        <v>13</v>
      </c>
      <c r="E18" s="231"/>
      <c r="F18" s="141">
        <v>6.9</v>
      </c>
      <c r="G18" s="156"/>
      <c r="H18" s="141">
        <v>4.9000000000000004</v>
      </c>
      <c r="I18" s="156"/>
      <c r="J18" s="141">
        <v>1.1599999999999999</v>
      </c>
      <c r="K18" s="156"/>
      <c r="L18" s="141">
        <v>0.47</v>
      </c>
      <c r="M18" s="156"/>
      <c r="N18" s="141">
        <v>0.1</v>
      </c>
      <c r="O18" s="156"/>
      <c r="P18" s="141">
        <v>346.15</v>
      </c>
      <c r="Q18" s="156"/>
      <c r="R18" s="141">
        <v>499.66</v>
      </c>
      <c r="S18" s="156"/>
      <c r="T18" s="141">
        <v>268.14</v>
      </c>
      <c r="U18" s="156" t="s">
        <v>17</v>
      </c>
    </row>
    <row r="19" spans="2:21" x14ac:dyDescent="0.25">
      <c r="B19" s="147" t="s">
        <v>112</v>
      </c>
      <c r="C19" s="147"/>
      <c r="D19" s="144">
        <v>61</v>
      </c>
      <c r="E19" s="231"/>
      <c r="F19" s="141">
        <v>28</v>
      </c>
      <c r="G19" s="156"/>
      <c r="H19" s="141">
        <v>10</v>
      </c>
      <c r="I19" s="156"/>
      <c r="J19" s="141">
        <v>31.28</v>
      </c>
      <c r="K19" s="156"/>
      <c r="L19" s="141">
        <v>1.73</v>
      </c>
      <c r="M19" s="156"/>
      <c r="N19" s="141">
        <v>0.2</v>
      </c>
      <c r="O19" s="156"/>
      <c r="P19" s="141">
        <v>249.54</v>
      </c>
      <c r="Q19" s="156"/>
      <c r="R19" s="141">
        <v>476.09</v>
      </c>
      <c r="S19" s="156"/>
      <c r="T19" s="141">
        <v>506.89</v>
      </c>
      <c r="U19" s="156"/>
    </row>
    <row r="20" spans="2:21" x14ac:dyDescent="0.25">
      <c r="B20" s="147" t="s">
        <v>111</v>
      </c>
      <c r="C20" s="146"/>
      <c r="D20" s="144">
        <v>12</v>
      </c>
      <c r="E20" s="231"/>
      <c r="F20" s="141">
        <v>6.6</v>
      </c>
      <c r="G20" s="156"/>
      <c r="H20" s="141">
        <v>3.6</v>
      </c>
      <c r="I20" s="156"/>
      <c r="J20" s="141">
        <v>4.62</v>
      </c>
      <c r="K20" s="156"/>
      <c r="L20" s="141">
        <v>0.88</v>
      </c>
      <c r="M20" s="156"/>
      <c r="N20" s="141">
        <v>0.1</v>
      </c>
      <c r="O20" s="156"/>
      <c r="P20" s="141">
        <v>235.89</v>
      </c>
      <c r="Q20" s="156"/>
      <c r="R20" s="141">
        <v>450.74</v>
      </c>
      <c r="S20" s="156"/>
      <c r="T20" s="141">
        <v>402.89</v>
      </c>
      <c r="U20" s="156"/>
    </row>
    <row r="21" spans="2:21" x14ac:dyDescent="0.25">
      <c r="B21" s="147" t="s">
        <v>110</v>
      </c>
      <c r="C21" s="147"/>
      <c r="D21" s="144">
        <v>12</v>
      </c>
      <c r="E21" s="231"/>
      <c r="F21" s="141">
        <v>8.8000000000000007</v>
      </c>
      <c r="G21" s="156"/>
      <c r="H21" s="141">
        <v>8.1999999999999993</v>
      </c>
      <c r="I21" s="156"/>
      <c r="J21" s="141" t="s">
        <v>0</v>
      </c>
      <c r="K21" s="156"/>
      <c r="L21" s="141">
        <v>0.1</v>
      </c>
      <c r="M21" s="156"/>
      <c r="N21" s="141">
        <v>0.1</v>
      </c>
      <c r="O21" s="156"/>
      <c r="P21" s="141" t="s">
        <v>0</v>
      </c>
      <c r="Q21" s="156"/>
      <c r="R21" s="141" t="s">
        <v>0</v>
      </c>
      <c r="S21" s="156"/>
      <c r="T21" s="141" t="s">
        <v>0</v>
      </c>
      <c r="U21" s="156"/>
    </row>
    <row r="22" spans="2:21" x14ac:dyDescent="0.25">
      <c r="B22" s="147" t="s">
        <v>109</v>
      </c>
      <c r="C22" s="147"/>
      <c r="D22" s="144">
        <v>7.3</v>
      </c>
      <c r="E22" s="231"/>
      <c r="F22" s="141">
        <v>4.5</v>
      </c>
      <c r="G22" s="156"/>
      <c r="H22" s="141">
        <v>4.5</v>
      </c>
      <c r="I22" s="156"/>
      <c r="J22" s="141">
        <v>2.14</v>
      </c>
      <c r="K22" s="156"/>
      <c r="L22" s="141">
        <v>0.3</v>
      </c>
      <c r="M22" s="156"/>
      <c r="N22" s="141">
        <v>0.1</v>
      </c>
      <c r="O22" s="156"/>
      <c r="P22" s="141" t="s">
        <v>0</v>
      </c>
      <c r="Q22" s="156"/>
      <c r="R22" s="141" t="s">
        <v>0</v>
      </c>
      <c r="S22" s="156"/>
      <c r="T22" s="141" t="s">
        <v>0</v>
      </c>
      <c r="U22" s="156"/>
    </row>
    <row r="23" spans="2:21" x14ac:dyDescent="0.25">
      <c r="B23" s="147" t="s">
        <v>108</v>
      </c>
      <c r="C23" s="147"/>
      <c r="D23" s="144">
        <v>22</v>
      </c>
      <c r="E23" s="231"/>
      <c r="F23" s="141">
        <v>17</v>
      </c>
      <c r="G23" s="156"/>
      <c r="H23" s="141">
        <v>7.3</v>
      </c>
      <c r="I23" s="156"/>
      <c r="J23" s="141">
        <v>2.16</v>
      </c>
      <c r="K23" s="156"/>
      <c r="L23" s="141">
        <v>1.77</v>
      </c>
      <c r="M23" s="156"/>
      <c r="N23" s="141">
        <v>0.7</v>
      </c>
      <c r="O23" s="156"/>
      <c r="P23" s="141" t="s">
        <v>0</v>
      </c>
      <c r="Q23" s="156"/>
      <c r="R23" s="141" t="s">
        <v>0</v>
      </c>
      <c r="S23" s="156"/>
      <c r="T23" s="141" t="s">
        <v>0</v>
      </c>
      <c r="U23" s="156"/>
    </row>
    <row r="24" spans="2:21" x14ac:dyDescent="0.25">
      <c r="B24" s="147" t="s">
        <v>107</v>
      </c>
      <c r="C24" s="147"/>
      <c r="D24" s="144">
        <v>9</v>
      </c>
      <c r="E24" s="231"/>
      <c r="F24" s="141">
        <v>7.1</v>
      </c>
      <c r="G24" s="156"/>
      <c r="H24" s="141">
        <v>4.0999999999999996</v>
      </c>
      <c r="I24" s="156"/>
      <c r="J24" s="141">
        <v>1.78</v>
      </c>
      <c r="K24" s="156"/>
      <c r="L24" s="141">
        <v>1.25</v>
      </c>
      <c r="M24" s="156"/>
      <c r="N24" s="141">
        <v>0.6</v>
      </c>
      <c r="O24" s="156"/>
      <c r="P24" s="141">
        <v>446.83</v>
      </c>
      <c r="Q24" s="156" t="s">
        <v>9</v>
      </c>
      <c r="R24" s="141">
        <v>315.7</v>
      </c>
      <c r="S24" s="156" t="s">
        <v>1</v>
      </c>
      <c r="T24" s="141">
        <v>297.49</v>
      </c>
      <c r="U24" s="156"/>
    </row>
    <row r="25" spans="2:21" x14ac:dyDescent="0.25">
      <c r="B25" s="147" t="s">
        <v>106</v>
      </c>
      <c r="C25" s="147"/>
      <c r="D25" s="144">
        <v>289</v>
      </c>
      <c r="E25" s="231"/>
      <c r="F25" s="141">
        <v>247</v>
      </c>
      <c r="G25" s="156"/>
      <c r="H25" s="141">
        <v>188</v>
      </c>
      <c r="I25" s="156"/>
      <c r="J25" s="141" t="s">
        <v>0</v>
      </c>
      <c r="K25" s="156"/>
      <c r="L25" s="141" t="s">
        <v>0</v>
      </c>
      <c r="M25" s="156"/>
      <c r="N25" s="141" t="s">
        <v>0</v>
      </c>
      <c r="O25" s="156"/>
      <c r="P25" s="141" t="s">
        <v>0</v>
      </c>
      <c r="Q25" s="156"/>
      <c r="R25" s="141" t="s">
        <v>0</v>
      </c>
      <c r="S25" s="156"/>
      <c r="T25" s="141" t="s">
        <v>0</v>
      </c>
      <c r="U25" s="156"/>
    </row>
    <row r="26" spans="2:21" x14ac:dyDescent="0.25">
      <c r="B26" s="147" t="s">
        <v>104</v>
      </c>
      <c r="C26" s="147"/>
      <c r="D26" s="144">
        <v>449</v>
      </c>
      <c r="E26" s="231"/>
      <c r="F26" s="141">
        <v>415</v>
      </c>
      <c r="G26" s="156"/>
      <c r="H26" s="141">
        <v>301</v>
      </c>
      <c r="I26" s="156"/>
      <c r="J26" s="141" t="s">
        <v>0</v>
      </c>
      <c r="K26" s="156"/>
      <c r="L26" s="141" t="s">
        <v>0</v>
      </c>
      <c r="M26" s="156"/>
      <c r="N26" s="141" t="s">
        <v>0</v>
      </c>
      <c r="O26" s="156"/>
      <c r="P26" s="141" t="s">
        <v>0</v>
      </c>
      <c r="Q26" s="156"/>
      <c r="R26" s="141" t="s">
        <v>0</v>
      </c>
      <c r="S26" s="156"/>
      <c r="T26" s="141" t="s">
        <v>0</v>
      </c>
      <c r="U26" s="156"/>
    </row>
    <row r="27" spans="2:21" x14ac:dyDescent="0.25">
      <c r="B27" s="147" t="s">
        <v>103</v>
      </c>
      <c r="C27" s="147"/>
      <c r="D27" s="144">
        <v>22</v>
      </c>
      <c r="E27" s="231"/>
      <c r="F27" s="141">
        <v>17</v>
      </c>
      <c r="G27" s="156"/>
      <c r="H27" s="141">
        <v>13</v>
      </c>
      <c r="I27" s="156"/>
      <c r="J27" s="141" t="s">
        <v>0</v>
      </c>
      <c r="K27" s="156"/>
      <c r="L27" s="141" t="s">
        <v>0</v>
      </c>
      <c r="M27" s="156"/>
      <c r="N27" s="141" t="s">
        <v>0</v>
      </c>
      <c r="O27" s="156"/>
      <c r="P27" s="141" t="s">
        <v>0</v>
      </c>
      <c r="Q27" s="156"/>
      <c r="R27" s="141" t="s">
        <v>0</v>
      </c>
      <c r="S27" s="156"/>
      <c r="T27" s="141" t="s">
        <v>0</v>
      </c>
      <c r="U27" s="156"/>
    </row>
    <row r="28" spans="2:21" x14ac:dyDescent="0.25">
      <c r="B28" s="147" t="s">
        <v>102</v>
      </c>
      <c r="C28" s="147"/>
      <c r="D28" s="144">
        <v>12</v>
      </c>
      <c r="E28" s="231"/>
      <c r="F28" s="141">
        <v>9.6</v>
      </c>
      <c r="G28" s="156"/>
      <c r="H28" s="141">
        <v>5.3</v>
      </c>
      <c r="I28" s="156"/>
      <c r="J28" s="141">
        <v>4.93</v>
      </c>
      <c r="K28" s="156"/>
      <c r="L28" s="141">
        <v>1.08</v>
      </c>
      <c r="M28" s="156"/>
      <c r="N28" s="141">
        <v>0.4</v>
      </c>
      <c r="O28" s="156"/>
      <c r="P28" s="141" t="s">
        <v>0</v>
      </c>
      <c r="Q28" s="156"/>
      <c r="R28" s="141" t="s">
        <v>0</v>
      </c>
      <c r="S28" s="156"/>
      <c r="T28" s="141" t="s">
        <v>0</v>
      </c>
      <c r="U28" s="156"/>
    </row>
    <row r="29" spans="2:21" x14ac:dyDescent="0.25">
      <c r="B29" s="147" t="s">
        <v>101</v>
      </c>
      <c r="C29" s="147"/>
      <c r="D29" s="144">
        <v>36</v>
      </c>
      <c r="E29" s="231"/>
      <c r="F29" s="141">
        <v>20</v>
      </c>
      <c r="G29" s="156"/>
      <c r="H29" s="141">
        <v>12</v>
      </c>
      <c r="I29" s="156"/>
      <c r="J29" s="141" t="s">
        <v>0</v>
      </c>
      <c r="K29" s="156"/>
      <c r="L29" s="141">
        <v>0.1</v>
      </c>
      <c r="M29" s="156"/>
      <c r="N29" s="141">
        <v>0.2</v>
      </c>
      <c r="O29" s="156" t="s">
        <v>17</v>
      </c>
      <c r="P29" s="141" t="s">
        <v>0</v>
      </c>
      <c r="Q29" s="156"/>
      <c r="R29" s="141" t="s">
        <v>0</v>
      </c>
      <c r="S29" s="156"/>
      <c r="T29" s="141" t="s">
        <v>0</v>
      </c>
      <c r="U29" s="156"/>
    </row>
    <row r="30" spans="2:21" x14ac:dyDescent="0.25">
      <c r="B30" s="147" t="s">
        <v>100</v>
      </c>
      <c r="C30" s="147"/>
      <c r="D30" s="144">
        <v>6.4</v>
      </c>
      <c r="E30" s="231"/>
      <c r="F30" s="141">
        <v>4.5999999999999996</v>
      </c>
      <c r="G30" s="156"/>
      <c r="H30" s="141">
        <v>5.9</v>
      </c>
      <c r="I30" s="156"/>
      <c r="J30" s="141">
        <v>2.4</v>
      </c>
      <c r="K30" s="156"/>
      <c r="L30" s="141">
        <v>9.8000000000000007</v>
      </c>
      <c r="M30" s="156"/>
      <c r="N30" s="141">
        <v>13.4</v>
      </c>
      <c r="O30" s="156" t="s">
        <v>304</v>
      </c>
      <c r="P30" s="141" t="s">
        <v>0</v>
      </c>
      <c r="Q30" s="156"/>
      <c r="R30" s="141" t="s">
        <v>0</v>
      </c>
      <c r="S30" s="156"/>
      <c r="T30" s="141" t="s">
        <v>0</v>
      </c>
      <c r="U30" s="156"/>
    </row>
    <row r="31" spans="2:21" x14ac:dyDescent="0.25">
      <c r="B31" s="146" t="s">
        <v>99</v>
      </c>
      <c r="C31" s="146"/>
      <c r="D31" s="144">
        <v>49</v>
      </c>
      <c r="E31" s="231"/>
      <c r="F31" s="141">
        <v>95</v>
      </c>
      <c r="G31" s="156"/>
      <c r="H31" s="141">
        <v>49</v>
      </c>
      <c r="I31" s="156"/>
      <c r="J31" s="141" t="s">
        <v>0</v>
      </c>
      <c r="K31" s="156"/>
      <c r="L31" s="141">
        <v>0.9</v>
      </c>
      <c r="M31" s="156" t="s">
        <v>1</v>
      </c>
      <c r="N31" s="141">
        <v>0.8</v>
      </c>
      <c r="O31" s="156"/>
      <c r="P31" s="141" t="s">
        <v>0</v>
      </c>
      <c r="Q31" s="156"/>
      <c r="R31" s="141" t="s">
        <v>0</v>
      </c>
      <c r="S31" s="156"/>
      <c r="T31" s="141" t="s">
        <v>0</v>
      </c>
      <c r="U31" s="156"/>
    </row>
    <row r="32" spans="2:21" x14ac:dyDescent="0.25">
      <c r="B32" s="147" t="s">
        <v>98</v>
      </c>
      <c r="C32" s="146"/>
      <c r="D32" s="144">
        <v>102</v>
      </c>
      <c r="E32" s="231"/>
      <c r="F32" s="141">
        <v>73</v>
      </c>
      <c r="G32" s="156"/>
      <c r="H32" s="141">
        <v>29</v>
      </c>
      <c r="I32" s="156"/>
      <c r="J32" s="141">
        <v>9.94</v>
      </c>
      <c r="K32" s="156"/>
      <c r="L32" s="141">
        <v>2.29</v>
      </c>
      <c r="M32" s="156"/>
      <c r="N32" s="141">
        <v>0.5</v>
      </c>
      <c r="O32" s="156"/>
      <c r="P32" s="141">
        <v>210.6</v>
      </c>
      <c r="Q32" s="156"/>
      <c r="R32" s="141">
        <v>283.47000000000003</v>
      </c>
      <c r="S32" s="156"/>
      <c r="T32" s="141">
        <v>697.54</v>
      </c>
      <c r="U32" s="156"/>
    </row>
    <row r="33" spans="2:21" x14ac:dyDescent="0.25">
      <c r="B33" s="147" t="s">
        <v>97</v>
      </c>
      <c r="C33" s="146"/>
      <c r="D33" s="144">
        <v>12</v>
      </c>
      <c r="E33" s="231"/>
      <c r="F33" s="141">
        <v>6.6</v>
      </c>
      <c r="G33" s="156"/>
      <c r="H33" s="141">
        <v>5.9</v>
      </c>
      <c r="I33" s="156"/>
      <c r="J33" s="141">
        <v>7.29</v>
      </c>
      <c r="K33" s="156"/>
      <c r="L33" s="141">
        <v>3.16</v>
      </c>
      <c r="M33" s="156"/>
      <c r="N33" s="141">
        <v>0</v>
      </c>
      <c r="O33" s="156" t="s">
        <v>17</v>
      </c>
      <c r="P33" s="141" t="s">
        <v>0</v>
      </c>
      <c r="Q33" s="156"/>
      <c r="R33" s="141" t="s">
        <v>0</v>
      </c>
      <c r="S33" s="156"/>
      <c r="T33" s="141" t="s">
        <v>0</v>
      </c>
      <c r="U33" s="156"/>
    </row>
    <row r="34" spans="2:21" x14ac:dyDescent="0.25">
      <c r="B34" s="147" t="s">
        <v>96</v>
      </c>
      <c r="C34" s="146"/>
      <c r="D34" s="144">
        <v>122</v>
      </c>
      <c r="E34" s="231"/>
      <c r="F34" s="141">
        <v>51</v>
      </c>
      <c r="G34" s="156"/>
      <c r="H34" s="141">
        <v>23</v>
      </c>
      <c r="I34" s="156"/>
      <c r="J34" s="141">
        <v>30.33</v>
      </c>
      <c r="K34" s="156"/>
      <c r="L34" s="141">
        <v>4.05</v>
      </c>
      <c r="M34" s="156"/>
      <c r="N34" s="141">
        <v>1.6</v>
      </c>
      <c r="O34" s="156"/>
      <c r="P34" s="141">
        <v>144.83000000000001</v>
      </c>
      <c r="Q34" s="156"/>
      <c r="R34" s="141">
        <v>414.58</v>
      </c>
      <c r="S34" s="156"/>
      <c r="T34" s="141">
        <v>357.1</v>
      </c>
      <c r="U34" s="156"/>
    </row>
    <row r="35" spans="2:21" x14ac:dyDescent="0.25">
      <c r="B35" s="147" t="s">
        <v>95</v>
      </c>
      <c r="C35" s="147"/>
      <c r="D35" s="144">
        <v>4.5999999999999996</v>
      </c>
      <c r="E35" s="231"/>
      <c r="F35" s="141">
        <v>8</v>
      </c>
      <c r="G35" s="156"/>
      <c r="H35" s="141">
        <v>36</v>
      </c>
      <c r="I35" s="156"/>
      <c r="J35" s="141">
        <v>1.04</v>
      </c>
      <c r="K35" s="156"/>
      <c r="L35" s="141">
        <v>0.96</v>
      </c>
      <c r="M35" s="156"/>
      <c r="N35" s="141">
        <v>0.48</v>
      </c>
      <c r="O35" s="156" t="s">
        <v>1</v>
      </c>
      <c r="P35" s="141">
        <v>125.97</v>
      </c>
      <c r="Q35" s="156"/>
      <c r="R35" s="141">
        <v>224.45</v>
      </c>
      <c r="S35" s="156" t="s">
        <v>28</v>
      </c>
      <c r="T35" s="141" t="s">
        <v>0</v>
      </c>
      <c r="U35" s="156"/>
    </row>
    <row r="36" spans="2:21" x14ac:dyDescent="0.25">
      <c r="B36" s="147" t="s">
        <v>94</v>
      </c>
      <c r="C36" s="147"/>
      <c r="D36" s="144">
        <v>23</v>
      </c>
      <c r="E36" s="231"/>
      <c r="F36" s="141">
        <v>21</v>
      </c>
      <c r="G36" s="156"/>
      <c r="H36" s="141">
        <v>24</v>
      </c>
      <c r="I36" s="156"/>
      <c r="J36" s="141">
        <v>0.8</v>
      </c>
      <c r="K36" s="156"/>
      <c r="L36" s="141">
        <v>0.7</v>
      </c>
      <c r="M36" s="156"/>
      <c r="N36" s="141">
        <v>0.6</v>
      </c>
      <c r="O36" s="156"/>
      <c r="P36" s="141" t="s">
        <v>0</v>
      </c>
      <c r="Q36" s="156"/>
      <c r="R36" s="141" t="s">
        <v>0</v>
      </c>
      <c r="S36" s="156"/>
      <c r="T36" s="141" t="s">
        <v>0</v>
      </c>
      <c r="U36" s="156"/>
    </row>
    <row r="37" spans="2:21" x14ac:dyDescent="0.25">
      <c r="B37" s="147" t="s">
        <v>93</v>
      </c>
      <c r="C37" s="147"/>
      <c r="D37" s="144">
        <v>13</v>
      </c>
      <c r="E37" s="231"/>
      <c r="F37" s="141">
        <v>5.8</v>
      </c>
      <c r="G37" s="156"/>
      <c r="H37" s="141">
        <v>5.5</v>
      </c>
      <c r="I37" s="156"/>
      <c r="J37" s="141">
        <v>5.53</v>
      </c>
      <c r="K37" s="156"/>
      <c r="L37" s="141">
        <v>0.98</v>
      </c>
      <c r="M37" s="156" t="s">
        <v>1</v>
      </c>
      <c r="N37" s="141">
        <v>0.6</v>
      </c>
      <c r="O37" s="156"/>
      <c r="P37" s="141">
        <v>252.34</v>
      </c>
      <c r="Q37" s="156"/>
      <c r="R37" s="141">
        <v>278.93</v>
      </c>
      <c r="S37" s="156"/>
      <c r="T37" s="141">
        <v>261.93</v>
      </c>
      <c r="U37" s="156"/>
    </row>
    <row r="38" spans="2:21" x14ac:dyDescent="0.25">
      <c r="B38" s="147" t="s">
        <v>92</v>
      </c>
      <c r="C38" s="147"/>
      <c r="D38" s="144">
        <v>219</v>
      </c>
      <c r="E38" s="231"/>
      <c r="F38" s="141">
        <v>219</v>
      </c>
      <c r="G38" s="156"/>
      <c r="H38" s="141">
        <v>219</v>
      </c>
      <c r="I38" s="156"/>
      <c r="J38" s="141" t="s">
        <v>0</v>
      </c>
      <c r="K38" s="156"/>
      <c r="L38" s="141" t="s">
        <v>0</v>
      </c>
      <c r="M38" s="156"/>
      <c r="N38" s="141" t="s">
        <v>0</v>
      </c>
      <c r="O38" s="156"/>
      <c r="P38" s="141" t="s">
        <v>0</v>
      </c>
      <c r="Q38" s="156"/>
      <c r="R38" s="141" t="s">
        <v>0</v>
      </c>
      <c r="S38" s="156"/>
      <c r="T38" s="141" t="s">
        <v>0</v>
      </c>
      <c r="U38" s="156"/>
    </row>
    <row r="39" spans="2:21" x14ac:dyDescent="0.25">
      <c r="B39" s="147" t="s">
        <v>91</v>
      </c>
      <c r="C39" s="146"/>
      <c r="D39" s="144">
        <v>5.6</v>
      </c>
      <c r="E39" s="231"/>
      <c r="F39" s="141">
        <v>6.9</v>
      </c>
      <c r="G39" s="156"/>
      <c r="H39" s="141">
        <v>3.1</v>
      </c>
      <c r="I39" s="156"/>
      <c r="J39" s="141">
        <v>5.86</v>
      </c>
      <c r="K39" s="156"/>
      <c r="L39" s="141">
        <v>0.55000000000000004</v>
      </c>
      <c r="M39" s="156"/>
      <c r="N39" s="141">
        <v>0.4</v>
      </c>
      <c r="O39" s="156"/>
      <c r="P39" s="141" t="s">
        <v>0</v>
      </c>
      <c r="Q39" s="156"/>
      <c r="R39" s="141" t="s">
        <v>0</v>
      </c>
      <c r="S39" s="156"/>
      <c r="T39" s="141" t="s">
        <v>0</v>
      </c>
      <c r="U39" s="156"/>
    </row>
    <row r="40" spans="2:21" x14ac:dyDescent="0.25">
      <c r="B40" s="154" t="s">
        <v>90</v>
      </c>
      <c r="C40" s="147"/>
      <c r="D40" s="152">
        <v>33</v>
      </c>
      <c r="E40" s="231"/>
      <c r="F40" s="149">
        <v>21</v>
      </c>
      <c r="G40" s="156"/>
      <c r="H40" s="149">
        <v>9.6</v>
      </c>
      <c r="I40" s="156"/>
      <c r="J40" s="149">
        <v>7.38</v>
      </c>
      <c r="K40" s="156"/>
      <c r="L40" s="149">
        <v>0.39</v>
      </c>
      <c r="M40" s="156"/>
      <c r="N40" s="149">
        <v>0.1</v>
      </c>
      <c r="O40" s="156"/>
      <c r="P40" s="149" t="s">
        <v>0</v>
      </c>
      <c r="Q40" s="156"/>
      <c r="R40" s="149" t="s">
        <v>0</v>
      </c>
      <c r="S40" s="156"/>
      <c r="T40" s="149" t="s">
        <v>0</v>
      </c>
      <c r="U40" s="156"/>
    </row>
    <row r="41" spans="2:21" x14ac:dyDescent="0.25">
      <c r="B41" s="147" t="s">
        <v>88</v>
      </c>
      <c r="C41" s="147"/>
      <c r="D41" s="144">
        <v>47</v>
      </c>
      <c r="E41" s="231"/>
      <c r="F41" s="141">
        <v>28</v>
      </c>
      <c r="G41" s="156"/>
      <c r="H41" s="141">
        <v>16</v>
      </c>
      <c r="I41" s="156"/>
      <c r="J41" s="141">
        <v>2.78</v>
      </c>
      <c r="K41" s="156"/>
      <c r="L41" s="141">
        <v>0.44</v>
      </c>
      <c r="M41" s="156"/>
      <c r="N41" s="141">
        <v>0.3</v>
      </c>
      <c r="O41" s="156"/>
      <c r="P41" s="141" t="s">
        <v>0</v>
      </c>
      <c r="Q41" s="156"/>
      <c r="R41" s="141">
        <v>623.48</v>
      </c>
      <c r="S41" s="156"/>
      <c r="T41" s="141">
        <v>640.36</v>
      </c>
      <c r="U41" s="156" t="s">
        <v>17</v>
      </c>
    </row>
    <row r="42" spans="2:21" x14ac:dyDescent="0.25">
      <c r="B42" s="147" t="s">
        <v>87</v>
      </c>
      <c r="C42" s="147"/>
      <c r="D42" s="144">
        <v>95</v>
      </c>
      <c r="E42" s="231"/>
      <c r="F42" s="141">
        <v>86</v>
      </c>
      <c r="G42" s="156"/>
      <c r="H42" s="141">
        <v>46</v>
      </c>
      <c r="I42" s="156"/>
      <c r="J42" s="141">
        <v>42.9</v>
      </c>
      <c r="K42" s="156"/>
      <c r="L42" s="141">
        <v>2.21</v>
      </c>
      <c r="M42" s="156"/>
      <c r="N42" s="141">
        <v>1.34</v>
      </c>
      <c r="O42" s="156" t="s">
        <v>7</v>
      </c>
      <c r="P42" s="141">
        <v>112.12</v>
      </c>
      <c r="Q42" s="156"/>
      <c r="R42" s="141">
        <v>226.78</v>
      </c>
      <c r="S42" s="156"/>
      <c r="T42" s="141">
        <v>279.72000000000003</v>
      </c>
      <c r="U42" s="156"/>
    </row>
    <row r="43" spans="2:21" x14ac:dyDescent="0.25">
      <c r="B43" s="147" t="s">
        <v>86</v>
      </c>
      <c r="C43" s="147"/>
      <c r="D43" s="144">
        <v>143</v>
      </c>
      <c r="E43" s="231"/>
      <c r="F43" s="141">
        <v>105</v>
      </c>
      <c r="G43" s="156"/>
      <c r="H43" s="141">
        <v>64</v>
      </c>
      <c r="I43" s="156"/>
      <c r="J43" s="141">
        <v>12.01</v>
      </c>
      <c r="K43" s="156"/>
      <c r="L43" s="141">
        <v>2.36</v>
      </c>
      <c r="M43" s="156"/>
      <c r="N43" s="141">
        <v>1.27</v>
      </c>
      <c r="O43" s="156" t="s">
        <v>7</v>
      </c>
      <c r="P43" s="141">
        <v>210.37</v>
      </c>
      <c r="Q43" s="156"/>
      <c r="R43" s="141">
        <v>370.17</v>
      </c>
      <c r="S43" s="156"/>
      <c r="T43" s="141">
        <v>354.86</v>
      </c>
      <c r="U43" s="156"/>
    </row>
    <row r="44" spans="2:21" x14ac:dyDescent="0.25">
      <c r="B44" s="147" t="s">
        <v>85</v>
      </c>
      <c r="C44" s="147"/>
      <c r="D44" s="144">
        <v>22</v>
      </c>
      <c r="E44" s="231"/>
      <c r="F44" s="141">
        <v>8.6999999999999993</v>
      </c>
      <c r="G44" s="156"/>
      <c r="H44" s="141">
        <v>3.2</v>
      </c>
      <c r="I44" s="156"/>
      <c r="J44" s="141">
        <v>3.06</v>
      </c>
      <c r="K44" s="156"/>
      <c r="L44" s="141">
        <v>2.06</v>
      </c>
      <c r="M44" s="156"/>
      <c r="N44" s="141">
        <v>0.9</v>
      </c>
      <c r="O44" s="156"/>
      <c r="P44" s="141">
        <v>412.61</v>
      </c>
      <c r="Q44" s="156"/>
      <c r="R44" s="141">
        <v>429.59</v>
      </c>
      <c r="S44" s="156"/>
      <c r="T44" s="141">
        <v>392.38</v>
      </c>
      <c r="U44" s="156" t="s">
        <v>17</v>
      </c>
    </row>
    <row r="45" spans="2:21" x14ac:dyDescent="0.25">
      <c r="B45" s="147" t="s">
        <v>84</v>
      </c>
      <c r="C45" s="147"/>
      <c r="D45" s="144">
        <v>21</v>
      </c>
      <c r="E45" s="231"/>
      <c r="F45" s="141">
        <v>9.5</v>
      </c>
      <c r="G45" s="156"/>
      <c r="H45" s="141">
        <v>4.0999999999999996</v>
      </c>
      <c r="I45" s="156"/>
      <c r="J45" s="141">
        <v>1.36</v>
      </c>
      <c r="K45" s="156"/>
      <c r="L45" s="141">
        <v>0.34</v>
      </c>
      <c r="M45" s="156"/>
      <c r="N45" s="141">
        <v>0.4</v>
      </c>
      <c r="O45" s="156"/>
      <c r="P45" s="141" t="s">
        <v>0</v>
      </c>
      <c r="Q45" s="156"/>
      <c r="R45" s="141">
        <v>551.61</v>
      </c>
      <c r="S45" s="156"/>
      <c r="T45" s="141">
        <v>595.55999999999995</v>
      </c>
      <c r="U45" s="156"/>
    </row>
    <row r="46" spans="2:21" x14ac:dyDescent="0.25">
      <c r="B46" s="147" t="s">
        <v>83</v>
      </c>
      <c r="C46" s="147"/>
      <c r="D46" s="144">
        <v>6.7</v>
      </c>
      <c r="E46" s="231"/>
      <c r="F46" s="141">
        <v>4.2</v>
      </c>
      <c r="G46" s="156"/>
      <c r="H46" s="141">
        <v>2.4</v>
      </c>
      <c r="I46" s="156"/>
      <c r="J46" s="141">
        <v>3</v>
      </c>
      <c r="K46" s="156"/>
      <c r="L46" s="141">
        <v>1.1000000000000001</v>
      </c>
      <c r="M46" s="156"/>
      <c r="N46" s="141">
        <v>1</v>
      </c>
      <c r="O46" s="156" t="s">
        <v>17</v>
      </c>
      <c r="P46" s="141" t="s">
        <v>0</v>
      </c>
      <c r="Q46" s="156"/>
      <c r="R46" s="141" t="s">
        <v>0</v>
      </c>
      <c r="S46" s="156"/>
      <c r="T46" s="141" t="s">
        <v>0</v>
      </c>
      <c r="U46" s="156"/>
    </row>
    <row r="47" spans="2:21" x14ac:dyDescent="0.25">
      <c r="B47" s="147" t="s">
        <v>80</v>
      </c>
      <c r="C47" s="147"/>
      <c r="D47" s="144">
        <v>9.3000000000000007</v>
      </c>
      <c r="E47" s="231"/>
      <c r="F47" s="141">
        <v>7.5</v>
      </c>
      <c r="G47" s="156"/>
      <c r="H47" s="141">
        <v>4.7</v>
      </c>
      <c r="I47" s="156"/>
      <c r="J47" s="141">
        <v>2</v>
      </c>
      <c r="K47" s="156"/>
      <c r="L47" s="141">
        <v>0.8</v>
      </c>
      <c r="M47" s="156"/>
      <c r="N47" s="141">
        <v>0.3</v>
      </c>
      <c r="O47" s="156"/>
      <c r="P47" s="141" t="s">
        <v>0</v>
      </c>
      <c r="Q47" s="156"/>
      <c r="R47" s="141" t="s">
        <v>0</v>
      </c>
      <c r="S47" s="156"/>
      <c r="T47" s="141" t="s">
        <v>0</v>
      </c>
      <c r="U47" s="156"/>
    </row>
    <row r="48" spans="2:21" x14ac:dyDescent="0.25">
      <c r="B48" s="147" t="s">
        <v>79</v>
      </c>
      <c r="C48" s="147"/>
      <c r="D48" s="144">
        <v>5.4</v>
      </c>
      <c r="E48" s="231"/>
      <c r="F48" s="141">
        <v>7.5</v>
      </c>
      <c r="G48" s="156"/>
      <c r="H48" s="141">
        <v>3.6</v>
      </c>
      <c r="I48" s="156"/>
      <c r="J48" s="141">
        <v>2.54</v>
      </c>
      <c r="K48" s="156"/>
      <c r="L48" s="141">
        <v>1.33</v>
      </c>
      <c r="M48" s="156"/>
      <c r="N48" s="141">
        <v>0.3</v>
      </c>
      <c r="O48" s="156"/>
      <c r="P48" s="141" t="s">
        <v>0</v>
      </c>
      <c r="Q48" s="156"/>
      <c r="R48" s="141" t="s">
        <v>0</v>
      </c>
      <c r="S48" s="156"/>
      <c r="T48" s="141" t="s">
        <v>0</v>
      </c>
      <c r="U48" s="156"/>
    </row>
    <row r="49" spans="1:22" x14ac:dyDescent="0.25">
      <c r="B49" s="146" t="s">
        <v>78</v>
      </c>
      <c r="C49" s="147"/>
      <c r="D49" s="144">
        <v>241</v>
      </c>
      <c r="E49" s="231"/>
      <c r="F49" s="141">
        <v>181</v>
      </c>
      <c r="G49" s="156"/>
      <c r="H49" s="141">
        <v>150</v>
      </c>
      <c r="I49" s="156"/>
      <c r="J49" s="141" t="s">
        <v>0</v>
      </c>
      <c r="K49" s="156"/>
      <c r="L49" s="141" t="s">
        <v>0</v>
      </c>
      <c r="M49" s="156"/>
      <c r="N49" s="141" t="s">
        <v>0</v>
      </c>
      <c r="O49" s="156"/>
      <c r="P49" s="141" t="s">
        <v>0</v>
      </c>
      <c r="Q49" s="156"/>
      <c r="R49" s="141" t="s">
        <v>0</v>
      </c>
      <c r="S49" s="156"/>
      <c r="T49" s="141" t="s">
        <v>0</v>
      </c>
      <c r="U49" s="156"/>
    </row>
    <row r="50" spans="1:22" x14ac:dyDescent="0.25">
      <c r="B50" s="147" t="s">
        <v>77</v>
      </c>
      <c r="C50" s="147"/>
      <c r="D50" s="144">
        <v>33</v>
      </c>
      <c r="E50" s="231"/>
      <c r="F50" s="141">
        <v>25</v>
      </c>
      <c r="G50" s="156"/>
      <c r="H50" s="141">
        <v>15</v>
      </c>
      <c r="I50" s="156"/>
      <c r="J50" s="141">
        <v>6.1</v>
      </c>
      <c r="K50" s="156"/>
      <c r="L50" s="141">
        <v>4.2</v>
      </c>
      <c r="M50" s="156"/>
      <c r="N50" s="141">
        <v>1.4</v>
      </c>
      <c r="O50" s="156"/>
      <c r="P50" s="141" t="s">
        <v>0</v>
      </c>
      <c r="Q50" s="156"/>
      <c r="R50" s="141" t="s">
        <v>0</v>
      </c>
      <c r="S50" s="156"/>
      <c r="T50" s="141" t="s">
        <v>0</v>
      </c>
      <c r="U50" s="156"/>
    </row>
    <row r="51" spans="1:22" x14ac:dyDescent="0.25">
      <c r="B51" s="147" t="s">
        <v>76</v>
      </c>
      <c r="C51" s="147"/>
      <c r="D51" s="144">
        <v>114</v>
      </c>
      <c r="E51" s="231"/>
      <c r="F51" s="141">
        <v>110</v>
      </c>
      <c r="G51" s="156"/>
      <c r="H51" s="141">
        <v>73</v>
      </c>
      <c r="I51" s="156"/>
      <c r="J51" s="141">
        <v>18.850000000000001</v>
      </c>
      <c r="K51" s="156"/>
      <c r="L51" s="141">
        <v>5.22</v>
      </c>
      <c r="M51" s="156"/>
      <c r="N51" s="141">
        <v>4.03</v>
      </c>
      <c r="O51" s="156" t="s">
        <v>4</v>
      </c>
      <c r="P51" s="141">
        <v>132.19999999999999</v>
      </c>
      <c r="Q51" s="156"/>
      <c r="R51" s="141">
        <v>250.32</v>
      </c>
      <c r="S51" s="156"/>
      <c r="T51" s="141">
        <v>245.71</v>
      </c>
      <c r="U51" s="156" t="s">
        <v>304</v>
      </c>
    </row>
    <row r="52" spans="1:22" x14ac:dyDescent="0.25">
      <c r="B52" s="147" t="s">
        <v>75</v>
      </c>
      <c r="C52" s="146"/>
      <c r="D52" s="144">
        <v>35</v>
      </c>
      <c r="E52" s="231"/>
      <c r="F52" s="141">
        <v>18</v>
      </c>
      <c r="G52" s="156"/>
      <c r="H52" s="141">
        <v>4.5999999999999996</v>
      </c>
      <c r="I52" s="156"/>
      <c r="J52" s="141">
        <v>1.56</v>
      </c>
      <c r="K52" s="156" t="s">
        <v>19</v>
      </c>
      <c r="L52" s="141">
        <v>0.6</v>
      </c>
      <c r="M52" s="156"/>
      <c r="N52" s="141">
        <v>0.2</v>
      </c>
      <c r="O52" s="156"/>
      <c r="P52" s="141" t="s">
        <v>0</v>
      </c>
      <c r="Q52" s="156"/>
      <c r="R52" s="141" t="s">
        <v>0</v>
      </c>
      <c r="S52" s="156"/>
      <c r="T52" s="141" t="s">
        <v>0</v>
      </c>
      <c r="U52" s="156"/>
    </row>
    <row r="53" spans="1:22" x14ac:dyDescent="0.25">
      <c r="B53" s="147" t="s">
        <v>74</v>
      </c>
      <c r="C53" s="147"/>
      <c r="D53" s="144">
        <v>12</v>
      </c>
      <c r="E53" s="231"/>
      <c r="F53" s="141">
        <v>14</v>
      </c>
      <c r="G53" s="156"/>
      <c r="H53" s="141">
        <v>6.9</v>
      </c>
      <c r="I53" s="156"/>
      <c r="J53" s="141">
        <v>1.81</v>
      </c>
      <c r="K53" s="156"/>
      <c r="L53" s="141">
        <v>0.03</v>
      </c>
      <c r="M53" s="156"/>
      <c r="N53" s="141">
        <v>0.4</v>
      </c>
      <c r="O53" s="156"/>
      <c r="P53" s="141" t="s">
        <v>0</v>
      </c>
      <c r="Q53" s="156"/>
      <c r="R53" s="141">
        <v>368.39</v>
      </c>
      <c r="S53" s="156"/>
      <c r="T53" s="141">
        <v>166.16</v>
      </c>
      <c r="U53" s="156"/>
    </row>
    <row r="54" spans="1:22" x14ac:dyDescent="0.25">
      <c r="B54" s="147" t="s">
        <v>72</v>
      </c>
      <c r="C54" s="147"/>
      <c r="D54" s="144">
        <v>7</v>
      </c>
      <c r="E54" s="231"/>
      <c r="F54" s="141">
        <v>8.6999999999999993</v>
      </c>
      <c r="G54" s="156"/>
      <c r="H54" s="141">
        <v>6.6</v>
      </c>
      <c r="I54" s="156"/>
      <c r="J54" s="141">
        <v>2.6</v>
      </c>
      <c r="K54" s="156"/>
      <c r="L54" s="141">
        <v>1.2</v>
      </c>
      <c r="M54" s="156"/>
      <c r="N54" s="141">
        <v>0.5</v>
      </c>
      <c r="O54" s="156"/>
      <c r="P54" s="141" t="s">
        <v>0</v>
      </c>
      <c r="Q54" s="156"/>
      <c r="R54" s="141" t="s">
        <v>0</v>
      </c>
      <c r="S54" s="156"/>
      <c r="T54" s="141" t="s">
        <v>0</v>
      </c>
      <c r="U54" s="156"/>
    </row>
    <row r="55" spans="1:22" x14ac:dyDescent="0.25">
      <c r="B55" s="146" t="s">
        <v>70</v>
      </c>
      <c r="C55" s="147"/>
      <c r="D55" s="144">
        <v>4.2</v>
      </c>
      <c r="E55" s="231"/>
      <c r="F55" s="141">
        <v>1.8</v>
      </c>
      <c r="G55" s="156"/>
      <c r="H55" s="141">
        <v>0.79</v>
      </c>
      <c r="I55" s="156"/>
      <c r="J55" s="141" t="s">
        <v>0</v>
      </c>
      <c r="K55" s="156"/>
      <c r="L55" s="141" t="s">
        <v>0</v>
      </c>
      <c r="M55" s="156"/>
      <c r="N55" s="141" t="s">
        <v>0</v>
      </c>
      <c r="O55" s="156"/>
      <c r="P55" s="141" t="s">
        <v>0</v>
      </c>
      <c r="Q55" s="156"/>
      <c r="R55" s="141" t="s">
        <v>0</v>
      </c>
      <c r="S55" s="156"/>
      <c r="T55" s="141" t="s">
        <v>0</v>
      </c>
      <c r="U55" s="156"/>
    </row>
    <row r="56" spans="1:22" x14ac:dyDescent="0.25">
      <c r="A56" s="91"/>
      <c r="B56" s="91"/>
      <c r="C56" s="91"/>
      <c r="D56" s="95"/>
      <c r="E56" s="232"/>
      <c r="F56" s="95"/>
      <c r="G56" s="232"/>
      <c r="H56" s="226"/>
      <c r="I56" s="232"/>
      <c r="J56" s="226"/>
      <c r="K56" s="232"/>
      <c r="L56" s="226"/>
      <c r="M56" s="232"/>
      <c r="N56" s="226"/>
      <c r="O56" s="232"/>
      <c r="P56" s="226"/>
      <c r="Q56" s="232"/>
      <c r="R56" s="226"/>
      <c r="S56" s="232"/>
      <c r="T56" s="226"/>
      <c r="U56" s="232"/>
      <c r="V56" s="91"/>
    </row>
    <row r="57" spans="1:22" x14ac:dyDescent="0.25">
      <c r="A57" s="91"/>
      <c r="B57" s="96" t="s">
        <v>219</v>
      </c>
      <c r="C57" s="91"/>
      <c r="D57" s="95"/>
      <c r="E57" s="232"/>
      <c r="F57" s="95"/>
      <c r="G57" s="232"/>
      <c r="H57" s="226"/>
      <c r="I57" s="232"/>
      <c r="J57" s="226"/>
      <c r="K57" s="232"/>
      <c r="L57" s="226"/>
      <c r="M57" s="232"/>
      <c r="N57" s="226"/>
      <c r="O57" s="232"/>
      <c r="P57" s="226"/>
      <c r="Q57" s="232"/>
      <c r="R57" s="226"/>
      <c r="S57" s="232"/>
      <c r="T57" s="226"/>
      <c r="U57" s="232"/>
      <c r="V57" s="91"/>
    </row>
    <row r="58" spans="1:22" x14ac:dyDescent="0.25">
      <c r="A58" s="91"/>
      <c r="B58" s="96" t="s">
        <v>218</v>
      </c>
      <c r="C58" s="91"/>
      <c r="D58" s="95"/>
      <c r="E58" s="232"/>
      <c r="F58" s="95"/>
      <c r="G58" s="232"/>
      <c r="H58" s="226"/>
      <c r="I58" s="232"/>
      <c r="J58" s="226"/>
      <c r="K58" s="232"/>
      <c r="L58" s="226"/>
      <c r="M58" s="232"/>
      <c r="N58" s="226"/>
      <c r="O58" s="232"/>
      <c r="P58" s="226"/>
      <c r="Q58" s="232"/>
      <c r="R58" s="226"/>
      <c r="S58" s="232"/>
      <c r="T58" s="226"/>
      <c r="U58" s="232"/>
      <c r="V58" s="91"/>
    </row>
    <row r="59" spans="1:22" x14ac:dyDescent="0.25">
      <c r="A59" s="91"/>
      <c r="B59" s="96" t="s">
        <v>217</v>
      </c>
      <c r="C59" s="91"/>
      <c r="D59" s="95"/>
      <c r="E59" s="232"/>
      <c r="F59" s="95"/>
      <c r="G59" s="232"/>
      <c r="H59" s="226"/>
      <c r="I59" s="232"/>
      <c r="J59" s="226"/>
      <c r="K59" s="232"/>
      <c r="L59" s="226"/>
      <c r="M59" s="232"/>
      <c r="N59" s="226"/>
      <c r="O59" s="232"/>
      <c r="P59" s="226"/>
      <c r="Q59" s="232"/>
      <c r="R59" s="226"/>
      <c r="S59" s="232"/>
      <c r="T59" s="226"/>
      <c r="U59" s="232"/>
      <c r="V59" s="91"/>
    </row>
    <row r="60" spans="1:22" x14ac:dyDescent="0.25">
      <c r="A60" s="91"/>
      <c r="B60" s="96" t="s">
        <v>216</v>
      </c>
      <c r="C60" s="91"/>
      <c r="D60" s="95"/>
      <c r="E60" s="232"/>
      <c r="F60" s="95"/>
      <c r="G60" s="232"/>
      <c r="H60" s="226"/>
      <c r="I60" s="232"/>
      <c r="J60" s="226"/>
      <c r="K60" s="232"/>
      <c r="L60" s="226"/>
      <c r="M60" s="232"/>
      <c r="N60" s="226"/>
      <c r="O60" s="232"/>
      <c r="P60" s="226"/>
      <c r="Q60" s="232"/>
      <c r="R60" s="226"/>
      <c r="S60" s="232"/>
      <c r="T60" s="226"/>
      <c r="U60" s="232"/>
      <c r="V60" s="91"/>
    </row>
    <row r="61" spans="1:22" x14ac:dyDescent="0.25">
      <c r="A61" s="91"/>
      <c r="B61" s="96" t="s">
        <v>215</v>
      </c>
      <c r="C61" s="91"/>
      <c r="D61" s="95"/>
      <c r="E61" s="232"/>
      <c r="F61" s="95"/>
      <c r="G61" s="232"/>
      <c r="H61" s="226"/>
      <c r="I61" s="232"/>
      <c r="J61" s="226"/>
      <c r="K61" s="232"/>
      <c r="L61" s="226"/>
      <c r="M61" s="232"/>
      <c r="N61" s="226"/>
      <c r="O61" s="232"/>
      <c r="P61" s="226"/>
      <c r="Q61" s="232"/>
      <c r="R61" s="226"/>
      <c r="S61" s="232"/>
      <c r="T61" s="226"/>
      <c r="U61" s="232"/>
      <c r="V61" s="91"/>
    </row>
    <row r="62" spans="1:22" x14ac:dyDescent="0.25">
      <c r="A62" s="91"/>
      <c r="B62" s="96" t="s">
        <v>214</v>
      </c>
      <c r="C62" s="91"/>
      <c r="D62" s="95"/>
      <c r="E62" s="232"/>
      <c r="F62" s="95"/>
      <c r="G62" s="232"/>
      <c r="H62" s="226"/>
      <c r="I62" s="232"/>
      <c r="J62" s="226"/>
      <c r="K62" s="232"/>
      <c r="L62" s="226"/>
      <c r="M62" s="232"/>
      <c r="N62" s="226"/>
      <c r="O62" s="232"/>
      <c r="P62" s="226"/>
      <c r="Q62" s="232"/>
      <c r="R62" s="226"/>
      <c r="S62" s="232"/>
      <c r="T62" s="226"/>
      <c r="U62" s="232"/>
      <c r="V62" s="91"/>
    </row>
    <row r="63" spans="1:22" x14ac:dyDescent="0.25">
      <c r="A63" s="91"/>
      <c r="B63" s="96" t="s">
        <v>213</v>
      </c>
      <c r="C63" s="91"/>
      <c r="D63" s="95"/>
      <c r="E63" s="232"/>
      <c r="F63" s="95"/>
      <c r="G63" s="232"/>
      <c r="H63" s="226"/>
      <c r="I63" s="232"/>
      <c r="J63" s="226"/>
      <c r="K63" s="232"/>
      <c r="L63" s="226"/>
      <c r="M63" s="232"/>
      <c r="N63" s="226"/>
      <c r="O63" s="232"/>
      <c r="P63" s="226"/>
      <c r="Q63" s="232"/>
      <c r="R63" s="226"/>
      <c r="S63" s="232"/>
      <c r="T63" s="226"/>
      <c r="U63" s="232"/>
      <c r="V63" s="91"/>
    </row>
    <row r="64" spans="1:22" x14ac:dyDescent="0.25">
      <c r="A64" s="91"/>
      <c r="B64" s="96" t="s">
        <v>212</v>
      </c>
      <c r="C64" s="91"/>
      <c r="D64" s="95"/>
      <c r="E64" s="232"/>
      <c r="F64" s="95"/>
      <c r="G64" s="232"/>
      <c r="H64" s="226"/>
      <c r="I64" s="232"/>
      <c r="J64" s="226"/>
      <c r="K64" s="232"/>
      <c r="L64" s="226"/>
      <c r="M64" s="232"/>
      <c r="N64" s="226"/>
      <c r="O64" s="232"/>
      <c r="P64" s="226"/>
      <c r="Q64" s="232"/>
      <c r="R64" s="226"/>
      <c r="S64" s="232"/>
      <c r="T64" s="226"/>
      <c r="U64" s="232"/>
      <c r="V64" s="91"/>
    </row>
    <row r="65" spans="1:22" x14ac:dyDescent="0.25">
      <c r="A65" s="91"/>
      <c r="B65" s="96" t="s">
        <v>211</v>
      </c>
      <c r="C65" s="91"/>
      <c r="D65" s="95"/>
      <c r="E65" s="232"/>
      <c r="F65" s="95"/>
      <c r="G65" s="232"/>
      <c r="H65" s="226"/>
      <c r="I65" s="232"/>
      <c r="J65" s="226"/>
      <c r="K65" s="232"/>
      <c r="L65" s="226"/>
      <c r="M65" s="232"/>
      <c r="N65" s="226"/>
      <c r="O65" s="232"/>
      <c r="P65" s="226"/>
      <c r="Q65" s="232"/>
      <c r="R65" s="226"/>
      <c r="S65" s="232"/>
      <c r="T65" s="226"/>
      <c r="U65" s="232"/>
      <c r="V65" s="91"/>
    </row>
    <row r="66" spans="1:22" x14ac:dyDescent="0.25">
      <c r="A66" s="91"/>
      <c r="B66" s="96" t="s">
        <v>210</v>
      </c>
      <c r="C66" s="91"/>
      <c r="D66" s="95"/>
      <c r="E66" s="232"/>
      <c r="F66" s="95"/>
      <c r="G66" s="232"/>
      <c r="H66" s="226"/>
      <c r="I66" s="232"/>
      <c r="J66" s="226"/>
      <c r="K66" s="232"/>
      <c r="L66" s="226"/>
      <c r="M66" s="232"/>
      <c r="N66" s="226"/>
      <c r="O66" s="232"/>
      <c r="P66" s="226"/>
      <c r="Q66" s="232"/>
      <c r="R66" s="226"/>
      <c r="S66" s="232"/>
      <c r="T66" s="226"/>
      <c r="U66" s="232"/>
      <c r="V66" s="91"/>
    </row>
    <row r="67" spans="1:22" x14ac:dyDescent="0.25">
      <c r="A67" s="91"/>
      <c r="B67" s="96" t="s">
        <v>305</v>
      </c>
      <c r="C67" s="91"/>
      <c r="D67" s="95"/>
      <c r="E67" s="232"/>
      <c r="F67" s="95"/>
      <c r="G67" s="232"/>
      <c r="H67" s="226"/>
      <c r="I67" s="232"/>
      <c r="J67" s="226"/>
      <c r="K67" s="232"/>
      <c r="L67" s="226"/>
      <c r="M67" s="232"/>
      <c r="N67" s="226"/>
      <c r="O67" s="232"/>
      <c r="P67" s="226"/>
      <c r="Q67" s="232"/>
      <c r="R67" s="226"/>
      <c r="S67" s="232"/>
      <c r="T67" s="226"/>
      <c r="U67" s="232"/>
      <c r="V67" s="91"/>
    </row>
    <row r="68" spans="1:22" x14ac:dyDescent="0.25">
      <c r="A68" s="91"/>
      <c r="B68" s="96" t="s">
        <v>306</v>
      </c>
      <c r="C68" s="91"/>
      <c r="D68" s="95"/>
      <c r="E68" s="232"/>
      <c r="F68" s="95"/>
      <c r="G68" s="232"/>
      <c r="H68" s="226"/>
      <c r="I68" s="232"/>
      <c r="J68" s="226"/>
      <c r="K68" s="232"/>
      <c r="L68" s="226"/>
      <c r="M68" s="232"/>
      <c r="N68" s="226"/>
      <c r="O68" s="232"/>
      <c r="P68" s="226"/>
      <c r="Q68" s="232"/>
      <c r="R68" s="226"/>
      <c r="S68" s="232"/>
      <c r="T68" s="226"/>
      <c r="U68" s="232"/>
      <c r="V68" s="91"/>
    </row>
    <row r="69" spans="1:22" x14ac:dyDescent="0.25">
      <c r="A69" s="91"/>
      <c r="B69" s="95"/>
      <c r="C69" s="91"/>
      <c r="D69" s="95"/>
      <c r="E69" s="232"/>
      <c r="F69" s="95"/>
      <c r="G69" s="232"/>
      <c r="H69" s="226"/>
      <c r="I69" s="232"/>
      <c r="J69" s="226"/>
      <c r="K69" s="232"/>
      <c r="L69" s="226"/>
      <c r="M69" s="232"/>
      <c r="N69" s="226"/>
      <c r="O69" s="232"/>
      <c r="P69" s="226"/>
      <c r="Q69" s="232"/>
      <c r="R69" s="226"/>
      <c r="S69" s="232"/>
      <c r="T69" s="226"/>
      <c r="U69" s="232"/>
      <c r="V69" s="91"/>
    </row>
    <row r="70" spans="1:22" x14ac:dyDescent="0.25">
      <c r="A70" s="11" t="s">
        <v>57</v>
      </c>
      <c r="B70" s="29" t="s">
        <v>55</v>
      </c>
      <c r="C70" s="5"/>
      <c r="D70" s="5"/>
      <c r="E70" s="32"/>
      <c r="F70" s="5"/>
      <c r="G70" s="32"/>
      <c r="H70" s="5"/>
      <c r="I70" s="32"/>
      <c r="J70" s="5"/>
      <c r="K70" s="32"/>
      <c r="L70" s="5"/>
      <c r="M70" s="32"/>
      <c r="N70" s="5"/>
      <c r="O70" s="32"/>
      <c r="P70" s="5"/>
      <c r="Q70" s="32"/>
      <c r="R70" s="5"/>
      <c r="S70" s="32"/>
      <c r="T70" s="5"/>
      <c r="U70" s="32"/>
      <c r="V70" s="91"/>
    </row>
    <row r="71" spans="1:22" x14ac:dyDescent="0.25">
      <c r="A71" s="10"/>
      <c r="B71" s="29" t="s">
        <v>54</v>
      </c>
      <c r="C71" s="5"/>
      <c r="D71" s="5"/>
      <c r="E71" s="32"/>
      <c r="F71" s="5"/>
      <c r="G71" s="32"/>
      <c r="H71" s="5"/>
      <c r="I71" s="32"/>
      <c r="J71" s="5"/>
      <c r="K71" s="32"/>
      <c r="L71" s="5"/>
      <c r="M71" s="32"/>
      <c r="N71" s="5"/>
      <c r="O71" s="32"/>
      <c r="P71" s="5"/>
      <c r="Q71" s="32"/>
      <c r="R71" s="5"/>
      <c r="S71" s="32"/>
      <c r="T71" s="5"/>
      <c r="U71" s="32"/>
      <c r="V71" s="91"/>
    </row>
    <row r="72" spans="1:22" x14ac:dyDescent="0.25">
      <c r="A72" s="91"/>
      <c r="B72" s="29" t="s">
        <v>201</v>
      </c>
      <c r="C72" s="5"/>
      <c r="D72" s="5"/>
      <c r="E72" s="32"/>
      <c r="F72" s="5"/>
      <c r="G72" s="32"/>
      <c r="H72" s="5"/>
      <c r="I72" s="32"/>
      <c r="J72" s="5"/>
      <c r="K72" s="32"/>
      <c r="L72" s="5"/>
      <c r="M72" s="32"/>
      <c r="N72" s="5"/>
      <c r="O72" s="32"/>
      <c r="P72" s="5"/>
      <c r="Q72" s="32"/>
      <c r="R72" s="5"/>
      <c r="S72" s="32"/>
      <c r="T72" s="5"/>
      <c r="U72" s="32"/>
      <c r="V72" s="91"/>
    </row>
    <row r="73" spans="1:22" x14ac:dyDescent="0.25">
      <c r="A73" s="91"/>
      <c r="B73" s="95"/>
      <c r="C73" s="91"/>
      <c r="D73" s="95"/>
      <c r="E73" s="232"/>
      <c r="F73" s="95"/>
      <c r="G73" s="232"/>
      <c r="H73" s="226"/>
      <c r="I73" s="232"/>
      <c r="J73" s="226"/>
      <c r="K73" s="232"/>
      <c r="L73" s="226"/>
      <c r="M73" s="232"/>
      <c r="N73" s="226"/>
      <c r="O73" s="232"/>
      <c r="P73" s="226"/>
      <c r="Q73" s="232"/>
      <c r="R73" s="226"/>
      <c r="S73" s="232"/>
      <c r="T73" s="226"/>
      <c r="U73" s="232"/>
      <c r="V73" s="91"/>
    </row>
    <row r="74" spans="1:22" x14ac:dyDescent="0.25">
      <c r="A74" s="91"/>
      <c r="B74" s="95"/>
      <c r="C74" s="91"/>
      <c r="D74" s="95"/>
      <c r="E74" s="232"/>
      <c r="F74" s="95"/>
      <c r="G74" s="232"/>
      <c r="H74" s="226"/>
      <c r="I74" s="232"/>
      <c r="J74" s="226"/>
      <c r="K74" s="232"/>
      <c r="L74" s="226"/>
      <c r="M74" s="232"/>
      <c r="N74" s="226"/>
      <c r="O74" s="232"/>
      <c r="P74" s="226"/>
      <c r="Q74" s="232"/>
      <c r="R74" s="226"/>
      <c r="S74" s="232"/>
      <c r="T74" s="226"/>
      <c r="U74" s="232"/>
      <c r="V74" s="91"/>
    </row>
    <row r="75" spans="1:22" x14ac:dyDescent="0.25">
      <c r="A75" s="91"/>
      <c r="B75" s="95"/>
      <c r="C75" s="91"/>
      <c r="D75" s="95"/>
      <c r="E75" s="232"/>
      <c r="F75" s="95"/>
      <c r="G75" s="232"/>
      <c r="H75" s="226"/>
      <c r="I75" s="232"/>
      <c r="J75" s="226"/>
      <c r="K75" s="232"/>
      <c r="L75" s="226"/>
      <c r="M75" s="232"/>
      <c r="N75" s="226"/>
      <c r="O75" s="232"/>
      <c r="P75" s="226"/>
      <c r="Q75" s="232"/>
      <c r="R75" s="226"/>
      <c r="S75" s="232"/>
      <c r="T75" s="226"/>
      <c r="U75" s="232"/>
      <c r="V75" s="91"/>
    </row>
    <row r="76" spans="1:22" x14ac:dyDescent="0.25">
      <c r="A76" s="91"/>
      <c r="B76" s="95"/>
      <c r="C76" s="91"/>
      <c r="D76" s="95"/>
      <c r="E76" s="232"/>
      <c r="F76" s="95"/>
      <c r="G76" s="232"/>
      <c r="H76" s="226"/>
      <c r="I76" s="232"/>
      <c r="J76" s="226"/>
      <c r="K76" s="232"/>
      <c r="L76" s="226"/>
      <c r="M76" s="232"/>
      <c r="N76" s="226"/>
      <c r="O76" s="232"/>
      <c r="P76" s="226"/>
      <c r="Q76" s="232"/>
      <c r="R76" s="226"/>
      <c r="S76" s="232"/>
      <c r="T76" s="226"/>
      <c r="U76" s="232"/>
      <c r="V76" s="91"/>
    </row>
    <row r="77" spans="1:22" x14ac:dyDescent="0.25">
      <c r="A77" s="91"/>
      <c r="B77" s="95"/>
      <c r="C77" s="91"/>
      <c r="D77" s="95"/>
      <c r="E77" s="232"/>
      <c r="F77" s="95"/>
      <c r="G77" s="232"/>
      <c r="H77" s="226"/>
      <c r="I77" s="232"/>
      <c r="J77" s="226"/>
      <c r="K77" s="232"/>
      <c r="L77" s="226"/>
      <c r="M77" s="232"/>
      <c r="N77" s="226"/>
      <c r="O77" s="232"/>
      <c r="P77" s="226"/>
      <c r="Q77" s="232"/>
      <c r="R77" s="226"/>
      <c r="S77" s="232"/>
      <c r="T77" s="226"/>
      <c r="U77" s="232"/>
      <c r="V77" s="91"/>
    </row>
    <row r="78" spans="1:22" x14ac:dyDescent="0.25">
      <c r="B78" s="130"/>
    </row>
    <row r="79" spans="1:22" x14ac:dyDescent="0.25">
      <c r="B79" s="130"/>
    </row>
    <row r="80" spans="1:22" x14ac:dyDescent="0.25">
      <c r="B80" s="130"/>
    </row>
    <row r="81" spans="2:2" x14ac:dyDescent="0.25">
      <c r="B81" s="130"/>
    </row>
    <row r="82" spans="2:2" x14ac:dyDescent="0.25">
      <c r="B82" s="130"/>
    </row>
    <row r="83" spans="2:2" x14ac:dyDescent="0.25">
      <c r="B83" s="130"/>
    </row>
    <row r="84" spans="2:2" x14ac:dyDescent="0.25">
      <c r="B84" s="130"/>
    </row>
    <row r="85" spans="2:2" x14ac:dyDescent="0.25">
      <c r="B85" s="130"/>
    </row>
    <row r="86" spans="2:2" x14ac:dyDescent="0.25">
      <c r="B86" s="130"/>
    </row>
    <row r="87" spans="2:2" x14ac:dyDescent="0.25">
      <c r="B87" s="130"/>
    </row>
    <row r="88" spans="2:2" x14ac:dyDescent="0.25">
      <c r="B88" s="130"/>
    </row>
    <row r="89" spans="2:2" x14ac:dyDescent="0.25">
      <c r="B89" s="130"/>
    </row>
    <row r="90" spans="2:2" x14ac:dyDescent="0.25">
      <c r="B90" s="130"/>
    </row>
    <row r="91" spans="2:2" x14ac:dyDescent="0.25">
      <c r="B91" s="130"/>
    </row>
    <row r="92" spans="2:2" x14ac:dyDescent="0.25">
      <c r="B92" s="130"/>
    </row>
  </sheetData>
  <mergeCells count="14">
    <mergeCell ref="B3:C5"/>
    <mergeCell ref="D3:E3"/>
    <mergeCell ref="F3:G3"/>
    <mergeCell ref="H3:I3"/>
    <mergeCell ref="J3:K3"/>
    <mergeCell ref="D5:U5"/>
    <mergeCell ref="N3:O3"/>
    <mergeCell ref="P3:Q3"/>
    <mergeCell ref="R3:S3"/>
    <mergeCell ref="T3:U3"/>
    <mergeCell ref="D4:I4"/>
    <mergeCell ref="J4:O4"/>
    <mergeCell ref="P4:U4"/>
    <mergeCell ref="L3:M3"/>
  </mergeCells>
  <hyperlinks>
    <hyperlink ref="B70" r:id="rId1" xr:uid="{00000000-0004-0000-0600-000000000000}"/>
    <hyperlink ref="B71" r:id="rId2" xr:uid="{00000000-0004-0000-0600-000001000000}"/>
    <hyperlink ref="B72" r:id="rId3" xr:uid="{00000000-0004-0000-0600-000002000000}"/>
    <hyperlink ref="W2" location="'Spis Contents'!A1" display="Powrót do spisu" xr:uid="{00000000-0004-0000-0600-000003000000}"/>
  </hyperlinks>
  <pageMargins left="0.7" right="0.7" top="0.75" bottom="0.75" header="0.3" footer="0.3"/>
  <pageSetup paperSize="9" orientation="portrait"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190"/>
  <sheetViews>
    <sheetView zoomScaleNormal="100" workbookViewId="0">
      <pane xSplit="5" ySplit="4" topLeftCell="F5" activePane="bottomRight" state="frozen"/>
      <selection pane="topRight" activeCell="E1" sqref="E1"/>
      <selection pane="bottomLeft" activeCell="A6" sqref="A6"/>
      <selection pane="bottomRight"/>
    </sheetView>
  </sheetViews>
  <sheetFormatPr defaultColWidth="8.85546875" defaultRowHeight="15" x14ac:dyDescent="0.25"/>
  <cols>
    <col min="1" max="1" width="12.7109375" style="125" customWidth="1"/>
    <col min="2" max="2" width="50.7109375" style="125" customWidth="1"/>
    <col min="3" max="3" width="2.7109375" style="125" customWidth="1"/>
    <col min="4" max="4" width="7.7109375" style="125" customWidth="1"/>
    <col min="5" max="5" width="2.7109375" style="125" customWidth="1"/>
    <col min="6" max="6" width="10.7109375" style="125" customWidth="1"/>
    <col min="7" max="7" width="2.7109375" style="125" customWidth="1"/>
    <col min="8" max="8" width="10.7109375" style="125" customWidth="1"/>
    <col min="9" max="9" width="2.7109375" style="126" customWidth="1"/>
    <col min="10" max="10" width="10.7109375" style="125" customWidth="1"/>
    <col min="11" max="11" width="2.7109375" style="125" customWidth="1"/>
    <col min="12" max="12" width="10.7109375" style="125" customWidth="1"/>
    <col min="13" max="13" width="2.7109375" style="125" customWidth="1"/>
    <col min="14" max="16384" width="8.85546875" style="125"/>
  </cols>
  <sheetData>
    <row r="1" spans="1:15" x14ac:dyDescent="0.25">
      <c r="A1" s="124" t="s">
        <v>38</v>
      </c>
      <c r="B1" s="123" t="s">
        <v>37</v>
      </c>
      <c r="C1" s="168"/>
    </row>
    <row r="2" spans="1:15" ht="15.75" thickBot="1" x14ac:dyDescent="0.3">
      <c r="B2" s="121" t="s">
        <v>36</v>
      </c>
      <c r="C2" s="233"/>
      <c r="O2" s="30" t="s">
        <v>189</v>
      </c>
    </row>
    <row r="3" spans="1:15" ht="77.25" customHeight="1" x14ac:dyDescent="0.25">
      <c r="B3" s="311" t="s">
        <v>136</v>
      </c>
      <c r="C3" s="322"/>
      <c r="D3" s="322" t="s">
        <v>135</v>
      </c>
      <c r="E3" s="312"/>
      <c r="F3" s="332" t="s">
        <v>265</v>
      </c>
      <c r="G3" s="322"/>
      <c r="H3" s="322" t="s">
        <v>264</v>
      </c>
      <c r="I3" s="322"/>
      <c r="J3" s="322" t="s">
        <v>263</v>
      </c>
      <c r="K3" s="322"/>
      <c r="L3" s="322" t="s">
        <v>262</v>
      </c>
      <c r="M3" s="312"/>
    </row>
    <row r="4" spans="1:15" ht="27" customHeight="1" thickBot="1" x14ac:dyDescent="0.3">
      <c r="B4" s="320"/>
      <c r="C4" s="325"/>
      <c r="D4" s="325"/>
      <c r="E4" s="321"/>
      <c r="F4" s="324" t="s">
        <v>261</v>
      </c>
      <c r="G4" s="325"/>
      <c r="H4" s="325"/>
      <c r="I4" s="325"/>
      <c r="J4" s="325"/>
      <c r="K4" s="325"/>
      <c r="L4" s="325"/>
      <c r="M4" s="321"/>
    </row>
    <row r="5" spans="1:15" x14ac:dyDescent="0.25">
      <c r="B5" s="342" t="s">
        <v>125</v>
      </c>
      <c r="C5" s="345"/>
      <c r="D5" s="234">
        <v>2000</v>
      </c>
      <c r="E5" s="235"/>
      <c r="F5" s="236">
        <v>94</v>
      </c>
      <c r="G5" s="237"/>
      <c r="H5" s="238">
        <v>93</v>
      </c>
      <c r="I5" s="239"/>
      <c r="J5" s="240">
        <v>94</v>
      </c>
      <c r="K5" s="237"/>
      <c r="L5" s="238">
        <v>95</v>
      </c>
      <c r="M5" s="237"/>
    </row>
    <row r="6" spans="1:15" x14ac:dyDescent="0.25">
      <c r="B6" s="343"/>
      <c r="C6" s="346"/>
      <c r="D6" s="241">
        <v>2010</v>
      </c>
      <c r="F6" s="242">
        <v>98</v>
      </c>
      <c r="G6" s="243"/>
      <c r="H6" s="244">
        <v>98</v>
      </c>
      <c r="I6" s="245"/>
      <c r="J6" s="246">
        <v>98</v>
      </c>
      <c r="K6" s="243"/>
      <c r="L6" s="244">
        <v>98</v>
      </c>
      <c r="M6" s="243"/>
    </row>
    <row r="7" spans="1:15" x14ac:dyDescent="0.25">
      <c r="B7" s="344"/>
      <c r="C7" s="347"/>
      <c r="D7" s="241">
        <v>2020</v>
      </c>
      <c r="F7" s="242">
        <v>95</v>
      </c>
      <c r="G7" s="243"/>
      <c r="H7" s="244">
        <v>95</v>
      </c>
      <c r="I7" s="245"/>
      <c r="J7" s="246">
        <v>96</v>
      </c>
      <c r="K7" s="243"/>
      <c r="L7" s="244">
        <v>95</v>
      </c>
      <c r="M7" s="243"/>
    </row>
    <row r="8" spans="1:15" x14ac:dyDescent="0.25">
      <c r="B8" s="342" t="s">
        <v>124</v>
      </c>
      <c r="C8" s="345"/>
      <c r="D8" s="234">
        <v>2000</v>
      </c>
      <c r="E8" s="235"/>
      <c r="F8" s="236">
        <v>95</v>
      </c>
      <c r="G8" s="237"/>
      <c r="H8" s="238">
        <v>66</v>
      </c>
      <c r="I8" s="239" t="s">
        <v>4</v>
      </c>
      <c r="J8" s="240">
        <v>91</v>
      </c>
      <c r="K8" s="237"/>
      <c r="L8" s="238">
        <v>83</v>
      </c>
      <c r="M8" s="237"/>
    </row>
    <row r="9" spans="1:15" x14ac:dyDescent="0.25">
      <c r="B9" s="343"/>
      <c r="C9" s="346"/>
      <c r="D9" s="241">
        <v>2010</v>
      </c>
      <c r="F9" s="242">
        <v>99</v>
      </c>
      <c r="G9" s="243"/>
      <c r="H9" s="244">
        <v>94</v>
      </c>
      <c r="I9" s="245"/>
      <c r="J9" s="246">
        <v>95</v>
      </c>
      <c r="K9" s="243"/>
      <c r="L9" s="244">
        <v>94</v>
      </c>
      <c r="M9" s="243"/>
    </row>
    <row r="10" spans="1:15" x14ac:dyDescent="0.25">
      <c r="B10" s="344"/>
      <c r="C10" s="347"/>
      <c r="D10" s="241">
        <v>2020</v>
      </c>
      <c r="F10" s="242">
        <v>75</v>
      </c>
      <c r="G10" s="243"/>
      <c r="H10" s="244">
        <v>74</v>
      </c>
      <c r="I10" s="245"/>
      <c r="J10" s="246">
        <v>77</v>
      </c>
      <c r="K10" s="243"/>
      <c r="L10" s="244">
        <v>74</v>
      </c>
      <c r="M10" s="243"/>
    </row>
    <row r="11" spans="1:15" x14ac:dyDescent="0.25">
      <c r="B11" s="342" t="s">
        <v>123</v>
      </c>
      <c r="C11" s="345"/>
      <c r="D11" s="234">
        <v>2000</v>
      </c>
      <c r="E11" s="235"/>
      <c r="F11" s="236" t="s">
        <v>0</v>
      </c>
      <c r="G11" s="237"/>
      <c r="H11" s="238">
        <v>94</v>
      </c>
      <c r="I11" s="239" t="s">
        <v>10</v>
      </c>
      <c r="J11" s="240">
        <v>91</v>
      </c>
      <c r="K11" s="237"/>
      <c r="L11" s="238">
        <v>90</v>
      </c>
      <c r="M11" s="237"/>
    </row>
    <row r="12" spans="1:15" x14ac:dyDescent="0.25">
      <c r="B12" s="343"/>
      <c r="C12" s="346"/>
      <c r="D12" s="241">
        <v>2010</v>
      </c>
      <c r="F12" s="242" t="s">
        <v>0</v>
      </c>
      <c r="G12" s="243"/>
      <c r="H12" s="244">
        <v>92</v>
      </c>
      <c r="I12" s="245"/>
      <c r="J12" s="246">
        <v>94</v>
      </c>
      <c r="K12" s="243"/>
      <c r="L12" s="244">
        <v>92</v>
      </c>
      <c r="M12" s="243"/>
    </row>
    <row r="13" spans="1:15" x14ac:dyDescent="0.25">
      <c r="B13" s="344"/>
      <c r="C13" s="347"/>
      <c r="D13" s="241">
        <v>2020</v>
      </c>
      <c r="F13" s="242" t="s">
        <v>0</v>
      </c>
      <c r="G13" s="243"/>
      <c r="H13" s="244">
        <v>95</v>
      </c>
      <c r="I13" s="245"/>
      <c r="J13" s="246">
        <v>95</v>
      </c>
      <c r="K13" s="243"/>
      <c r="L13" s="244">
        <v>95</v>
      </c>
      <c r="M13" s="243"/>
    </row>
    <row r="14" spans="1:15" x14ac:dyDescent="0.25">
      <c r="B14" s="348" t="s">
        <v>260</v>
      </c>
      <c r="C14" s="345"/>
      <c r="D14" s="234">
        <v>2000</v>
      </c>
      <c r="E14" s="235"/>
      <c r="F14" s="236" t="s">
        <v>0</v>
      </c>
      <c r="G14" s="237"/>
      <c r="H14" s="238">
        <v>33</v>
      </c>
      <c r="I14" s="239"/>
      <c r="J14" s="240">
        <v>75</v>
      </c>
      <c r="K14" s="237"/>
      <c r="L14" s="238">
        <v>81</v>
      </c>
      <c r="M14" s="237"/>
    </row>
    <row r="15" spans="1:15" x14ac:dyDescent="0.25">
      <c r="B15" s="349"/>
      <c r="C15" s="346"/>
      <c r="D15" s="241">
        <v>2010</v>
      </c>
      <c r="F15" s="242" t="s">
        <v>0</v>
      </c>
      <c r="G15" s="243"/>
      <c r="H15" s="244">
        <v>86</v>
      </c>
      <c r="I15" s="245"/>
      <c r="J15" s="246">
        <v>80</v>
      </c>
      <c r="K15" s="243"/>
      <c r="L15" s="244">
        <v>86</v>
      </c>
      <c r="M15" s="243"/>
    </row>
    <row r="16" spans="1:15" x14ac:dyDescent="0.25">
      <c r="B16" s="349"/>
      <c r="C16" s="346"/>
      <c r="D16" s="241">
        <v>2020</v>
      </c>
      <c r="F16" s="242" t="s">
        <v>0</v>
      </c>
      <c r="G16" s="243"/>
      <c r="H16" s="244">
        <v>85</v>
      </c>
      <c r="I16" s="245"/>
      <c r="J16" s="246">
        <v>94</v>
      </c>
      <c r="K16" s="243"/>
      <c r="L16" s="244">
        <v>85</v>
      </c>
      <c r="M16" s="243"/>
    </row>
    <row r="17" spans="2:13" x14ac:dyDescent="0.25">
      <c r="B17" s="342" t="s">
        <v>259</v>
      </c>
      <c r="C17" s="345"/>
      <c r="D17" s="234">
        <v>2000</v>
      </c>
      <c r="E17" s="235"/>
      <c r="F17" s="236" t="s">
        <v>0</v>
      </c>
      <c r="G17" s="237"/>
      <c r="H17" s="238">
        <v>60</v>
      </c>
      <c r="I17" s="239"/>
      <c r="J17" s="240">
        <v>82</v>
      </c>
      <c r="K17" s="237"/>
      <c r="L17" s="238">
        <v>95</v>
      </c>
      <c r="M17" s="237"/>
    </row>
    <row r="18" spans="2:13" x14ac:dyDescent="0.25">
      <c r="B18" s="343"/>
      <c r="C18" s="346"/>
      <c r="D18" s="241">
        <v>2010</v>
      </c>
      <c r="F18" s="242" t="s">
        <v>0</v>
      </c>
      <c r="G18" s="243"/>
      <c r="H18" s="244">
        <v>97</v>
      </c>
      <c r="I18" s="245"/>
      <c r="J18" s="246">
        <v>95</v>
      </c>
      <c r="K18" s="243"/>
      <c r="L18" s="244">
        <v>98</v>
      </c>
      <c r="M18" s="243"/>
    </row>
    <row r="19" spans="2:13" x14ac:dyDescent="0.25">
      <c r="B19" s="344"/>
      <c r="C19" s="347"/>
      <c r="D19" s="241">
        <v>2020</v>
      </c>
      <c r="F19" s="242" t="s">
        <v>0</v>
      </c>
      <c r="G19" s="243"/>
      <c r="H19" s="244">
        <v>97</v>
      </c>
      <c r="I19" s="245" t="s">
        <v>7</v>
      </c>
      <c r="J19" s="246">
        <v>96</v>
      </c>
      <c r="K19" s="243" t="s">
        <v>7</v>
      </c>
      <c r="L19" s="244">
        <v>98</v>
      </c>
      <c r="M19" s="243"/>
    </row>
    <row r="20" spans="2:13" x14ac:dyDescent="0.25">
      <c r="B20" s="342" t="s">
        <v>258</v>
      </c>
      <c r="C20" s="345"/>
      <c r="D20" s="234">
        <v>2000</v>
      </c>
      <c r="E20" s="235"/>
      <c r="F20" s="236">
        <v>99</v>
      </c>
      <c r="G20" s="237"/>
      <c r="H20" s="238">
        <v>70</v>
      </c>
      <c r="I20" s="239"/>
      <c r="J20" s="240">
        <v>98</v>
      </c>
      <c r="K20" s="237"/>
      <c r="L20" s="238">
        <v>99</v>
      </c>
      <c r="M20" s="237"/>
    </row>
    <row r="21" spans="2:13" x14ac:dyDescent="0.25">
      <c r="B21" s="343"/>
      <c r="C21" s="346"/>
      <c r="D21" s="241">
        <v>2010</v>
      </c>
      <c r="F21" s="242">
        <v>99</v>
      </c>
      <c r="G21" s="243"/>
      <c r="H21" s="244">
        <v>96</v>
      </c>
      <c r="I21" s="245"/>
      <c r="J21" s="246">
        <v>99</v>
      </c>
      <c r="K21" s="243"/>
      <c r="L21" s="244">
        <v>98</v>
      </c>
      <c r="M21" s="243"/>
    </row>
    <row r="22" spans="2:13" x14ac:dyDescent="0.25">
      <c r="B22" s="344"/>
      <c r="C22" s="347"/>
      <c r="D22" s="241">
        <v>2020</v>
      </c>
      <c r="F22" s="242">
        <v>97</v>
      </c>
      <c r="G22" s="243"/>
      <c r="H22" s="244">
        <v>97</v>
      </c>
      <c r="I22" s="245"/>
      <c r="J22" s="246">
        <v>97</v>
      </c>
      <c r="K22" s="243"/>
      <c r="L22" s="244">
        <v>97</v>
      </c>
      <c r="M22" s="243"/>
    </row>
    <row r="23" spans="2:13" x14ac:dyDescent="0.25">
      <c r="B23" s="342" t="s">
        <v>118</v>
      </c>
      <c r="C23" s="345"/>
      <c r="D23" s="234">
        <v>2000</v>
      </c>
      <c r="E23" s="235"/>
      <c r="F23" s="236">
        <v>99</v>
      </c>
      <c r="G23" s="237"/>
      <c r="H23" s="238">
        <v>94</v>
      </c>
      <c r="I23" s="239"/>
      <c r="J23" s="240">
        <v>99</v>
      </c>
      <c r="K23" s="237"/>
      <c r="L23" s="238">
        <v>98</v>
      </c>
      <c r="M23" s="237"/>
    </row>
    <row r="24" spans="2:13" x14ac:dyDescent="0.25">
      <c r="B24" s="343"/>
      <c r="C24" s="346"/>
      <c r="D24" s="241">
        <v>2010</v>
      </c>
      <c r="F24" s="242">
        <v>99</v>
      </c>
      <c r="G24" s="243"/>
      <c r="H24" s="244">
        <v>96</v>
      </c>
      <c r="I24" s="245"/>
      <c r="J24" s="246">
        <v>99</v>
      </c>
      <c r="K24" s="243"/>
      <c r="L24" s="244">
        <v>99</v>
      </c>
      <c r="M24" s="243"/>
    </row>
    <row r="25" spans="2:13" x14ac:dyDescent="0.25">
      <c r="B25" s="344"/>
      <c r="C25" s="347"/>
      <c r="D25" s="241">
        <v>2020</v>
      </c>
      <c r="F25" s="242">
        <v>67</v>
      </c>
      <c r="G25" s="243"/>
      <c r="H25" s="244">
        <v>77</v>
      </c>
      <c r="I25" s="245"/>
      <c r="J25" s="246">
        <v>79</v>
      </c>
      <c r="K25" s="243"/>
      <c r="L25" s="244">
        <v>77</v>
      </c>
      <c r="M25" s="243"/>
    </row>
    <row r="26" spans="2:13" x14ac:dyDescent="0.25">
      <c r="B26" s="342" t="s">
        <v>117</v>
      </c>
      <c r="C26" s="345"/>
      <c r="D26" s="234">
        <v>2000</v>
      </c>
      <c r="E26" s="235"/>
      <c r="F26" s="236">
        <v>98</v>
      </c>
      <c r="G26" s="237"/>
      <c r="H26" s="238">
        <v>94</v>
      </c>
      <c r="I26" s="239"/>
      <c r="J26" s="240">
        <v>89</v>
      </c>
      <c r="K26" s="237"/>
      <c r="L26" s="238">
        <v>93</v>
      </c>
      <c r="M26" s="237"/>
    </row>
    <row r="27" spans="2:13" x14ac:dyDescent="0.25">
      <c r="B27" s="343"/>
      <c r="C27" s="346"/>
      <c r="D27" s="241">
        <v>2010</v>
      </c>
      <c r="F27" s="242">
        <v>98</v>
      </c>
      <c r="G27" s="243"/>
      <c r="H27" s="244">
        <v>95</v>
      </c>
      <c r="I27" s="245"/>
      <c r="J27" s="246">
        <v>97</v>
      </c>
      <c r="K27" s="243"/>
      <c r="L27" s="244">
        <v>94</v>
      </c>
      <c r="M27" s="243"/>
    </row>
    <row r="28" spans="2:13" x14ac:dyDescent="0.25">
      <c r="B28" s="344"/>
      <c r="C28" s="347"/>
      <c r="D28" s="241">
        <v>2020</v>
      </c>
      <c r="F28" s="242">
        <v>97</v>
      </c>
      <c r="G28" s="243"/>
      <c r="H28" s="244">
        <v>91</v>
      </c>
      <c r="I28" s="245"/>
      <c r="J28" s="246">
        <v>88</v>
      </c>
      <c r="K28" s="243"/>
      <c r="L28" s="244">
        <v>91</v>
      </c>
      <c r="M28" s="243"/>
    </row>
    <row r="29" spans="2:13" x14ac:dyDescent="0.25">
      <c r="B29" s="342" t="s">
        <v>257</v>
      </c>
      <c r="C29" s="345"/>
      <c r="D29" s="234">
        <v>2000</v>
      </c>
      <c r="E29" s="235"/>
      <c r="F29" s="236">
        <v>84</v>
      </c>
      <c r="G29" s="237"/>
      <c r="H29" s="238">
        <v>60</v>
      </c>
      <c r="I29" s="239"/>
      <c r="J29" s="240">
        <v>84</v>
      </c>
      <c r="K29" s="237"/>
      <c r="L29" s="238">
        <v>85</v>
      </c>
      <c r="M29" s="237"/>
    </row>
    <row r="30" spans="2:13" x14ac:dyDescent="0.25">
      <c r="B30" s="343"/>
      <c r="C30" s="346"/>
      <c r="D30" s="241">
        <v>2010</v>
      </c>
      <c r="F30" s="242">
        <v>99</v>
      </c>
      <c r="G30" s="243"/>
      <c r="H30" s="244">
        <v>99</v>
      </c>
      <c r="I30" s="245"/>
      <c r="J30" s="246">
        <v>99</v>
      </c>
      <c r="K30" s="243"/>
      <c r="L30" s="244">
        <v>99</v>
      </c>
      <c r="M30" s="243"/>
    </row>
    <row r="31" spans="2:13" x14ac:dyDescent="0.25">
      <c r="B31" s="344"/>
      <c r="C31" s="347"/>
      <c r="D31" s="241">
        <v>2020</v>
      </c>
      <c r="F31" s="242">
        <v>99</v>
      </c>
      <c r="G31" s="243"/>
      <c r="H31" s="244">
        <v>99</v>
      </c>
      <c r="I31" s="245"/>
      <c r="J31" s="246">
        <v>99</v>
      </c>
      <c r="K31" s="243"/>
      <c r="L31" s="244">
        <v>99</v>
      </c>
      <c r="M31" s="243"/>
    </row>
    <row r="32" spans="2:13" x14ac:dyDescent="0.25">
      <c r="B32" s="342" t="s">
        <v>256</v>
      </c>
      <c r="C32" s="345"/>
      <c r="D32" s="234">
        <v>2000</v>
      </c>
      <c r="E32" s="235"/>
      <c r="F32" s="236">
        <v>98</v>
      </c>
      <c r="G32" s="237"/>
      <c r="H32" s="238" t="s">
        <v>0</v>
      </c>
      <c r="I32" s="239"/>
      <c r="J32" s="240">
        <v>93</v>
      </c>
      <c r="K32" s="237"/>
      <c r="L32" s="238">
        <v>93</v>
      </c>
      <c r="M32" s="237"/>
    </row>
    <row r="33" spans="2:13" x14ac:dyDescent="0.25">
      <c r="B33" s="343"/>
      <c r="C33" s="346"/>
      <c r="D33" s="241">
        <v>2010</v>
      </c>
      <c r="F33" s="242">
        <v>98</v>
      </c>
      <c r="G33" s="243"/>
      <c r="H33" s="244">
        <v>97</v>
      </c>
      <c r="I33" s="245"/>
      <c r="J33" s="246">
        <v>96</v>
      </c>
      <c r="K33" s="243"/>
      <c r="L33" s="244">
        <v>97</v>
      </c>
      <c r="M33" s="243"/>
    </row>
    <row r="34" spans="2:13" x14ac:dyDescent="0.25">
      <c r="B34" s="344"/>
      <c r="C34" s="347"/>
      <c r="D34" s="241">
        <v>2020</v>
      </c>
      <c r="F34" s="242">
        <v>98</v>
      </c>
      <c r="G34" s="243" t="s">
        <v>7</v>
      </c>
      <c r="H34" s="244">
        <v>93</v>
      </c>
      <c r="I34" s="245" t="s">
        <v>7</v>
      </c>
      <c r="J34" s="246">
        <v>93</v>
      </c>
      <c r="K34" s="243" t="s">
        <v>7</v>
      </c>
      <c r="L34" s="244">
        <v>94</v>
      </c>
      <c r="M34" s="243" t="s">
        <v>7</v>
      </c>
    </row>
    <row r="35" spans="2:13" x14ac:dyDescent="0.25">
      <c r="B35" s="342" t="s">
        <v>114</v>
      </c>
      <c r="C35" s="345"/>
      <c r="D35" s="234">
        <v>2000</v>
      </c>
      <c r="E35" s="235"/>
      <c r="F35" s="236" t="s">
        <v>0</v>
      </c>
      <c r="G35" s="237"/>
      <c r="H35" s="238">
        <v>89</v>
      </c>
      <c r="I35" s="239"/>
      <c r="J35" s="240">
        <v>86</v>
      </c>
      <c r="K35" s="237"/>
      <c r="L35" s="238">
        <v>97</v>
      </c>
      <c r="M35" s="237"/>
    </row>
    <row r="36" spans="2:13" x14ac:dyDescent="0.25">
      <c r="B36" s="343"/>
      <c r="C36" s="346"/>
      <c r="D36" s="241">
        <v>2010</v>
      </c>
      <c r="F36" s="242" t="s">
        <v>0</v>
      </c>
      <c r="G36" s="243"/>
      <c r="H36" s="244">
        <v>96</v>
      </c>
      <c r="I36" s="245"/>
      <c r="J36" s="246">
        <v>87</v>
      </c>
      <c r="K36" s="243"/>
      <c r="L36" s="244">
        <v>99</v>
      </c>
      <c r="M36" s="243"/>
    </row>
    <row r="37" spans="2:13" x14ac:dyDescent="0.25">
      <c r="B37" s="344"/>
      <c r="C37" s="347"/>
      <c r="D37" s="241">
        <v>2020</v>
      </c>
      <c r="F37" s="242" t="s">
        <v>0</v>
      </c>
      <c r="G37" s="243"/>
      <c r="H37" s="244">
        <v>94</v>
      </c>
      <c r="I37" s="245" t="s">
        <v>7</v>
      </c>
      <c r="J37" s="246">
        <v>86</v>
      </c>
      <c r="K37" s="243" t="s">
        <v>7</v>
      </c>
      <c r="L37" s="244">
        <v>96</v>
      </c>
      <c r="M37" s="243" t="s">
        <v>7</v>
      </c>
    </row>
    <row r="38" spans="2:13" x14ac:dyDescent="0.25">
      <c r="B38" s="342" t="s">
        <v>307</v>
      </c>
      <c r="C38" s="345"/>
      <c r="D38" s="234">
        <v>2000</v>
      </c>
      <c r="E38" s="235"/>
      <c r="F38" s="236">
        <v>98</v>
      </c>
      <c r="G38" s="237"/>
      <c r="H38" s="238">
        <v>86</v>
      </c>
      <c r="I38" s="239" t="s">
        <v>4</v>
      </c>
      <c r="J38" s="240">
        <v>97</v>
      </c>
      <c r="K38" s="237"/>
      <c r="L38" s="238">
        <v>98</v>
      </c>
      <c r="M38" s="237"/>
    </row>
    <row r="39" spans="2:13" x14ac:dyDescent="0.25">
      <c r="B39" s="343"/>
      <c r="C39" s="346"/>
      <c r="D39" s="241">
        <v>2010</v>
      </c>
      <c r="F39" s="242">
        <v>98</v>
      </c>
      <c r="G39" s="243" t="s">
        <v>1</v>
      </c>
      <c r="H39" s="244">
        <v>99</v>
      </c>
      <c r="I39" s="245"/>
      <c r="J39" s="246">
        <v>98</v>
      </c>
      <c r="K39" s="243"/>
      <c r="L39" s="244">
        <v>99</v>
      </c>
      <c r="M39" s="243"/>
    </row>
    <row r="40" spans="2:13" x14ac:dyDescent="0.25">
      <c r="B40" s="344"/>
      <c r="C40" s="347"/>
      <c r="D40" s="241">
        <v>2020</v>
      </c>
      <c r="F40" s="242" t="s">
        <v>0</v>
      </c>
      <c r="G40" s="243"/>
      <c r="H40" s="244">
        <v>97</v>
      </c>
      <c r="I40" s="245" t="s">
        <v>7</v>
      </c>
      <c r="J40" s="246">
        <v>92</v>
      </c>
      <c r="K40" s="243"/>
      <c r="L40" s="244">
        <v>97</v>
      </c>
      <c r="M40" s="243" t="s">
        <v>7</v>
      </c>
    </row>
    <row r="41" spans="2:13" x14ac:dyDescent="0.25">
      <c r="B41" s="342" t="s">
        <v>255</v>
      </c>
      <c r="C41" s="345"/>
      <c r="D41" s="234">
        <v>2000</v>
      </c>
      <c r="E41" s="235"/>
      <c r="F41" s="236" t="s">
        <v>0</v>
      </c>
      <c r="G41" s="237"/>
      <c r="H41" s="238" t="s">
        <v>0</v>
      </c>
      <c r="I41" s="239"/>
      <c r="J41" s="240">
        <v>99</v>
      </c>
      <c r="K41" s="237"/>
      <c r="L41" s="238">
        <v>97</v>
      </c>
      <c r="M41" s="237"/>
    </row>
    <row r="42" spans="2:13" x14ac:dyDescent="0.25">
      <c r="B42" s="343"/>
      <c r="C42" s="346"/>
      <c r="D42" s="241">
        <v>2010</v>
      </c>
      <c r="F42" s="242" t="s">
        <v>0</v>
      </c>
      <c r="G42" s="243"/>
      <c r="H42" s="244" t="s">
        <v>0</v>
      </c>
      <c r="I42" s="245"/>
      <c r="J42" s="246">
        <v>85</v>
      </c>
      <c r="K42" s="243"/>
      <c r="L42" s="244">
        <v>90</v>
      </c>
      <c r="M42" s="243"/>
    </row>
    <row r="43" spans="2:13" x14ac:dyDescent="0.25">
      <c r="B43" s="344"/>
      <c r="C43" s="347"/>
      <c r="D43" s="241">
        <v>2020</v>
      </c>
      <c r="F43" s="242" t="s">
        <v>0</v>
      </c>
      <c r="G43" s="243"/>
      <c r="H43" s="244" t="s">
        <v>0</v>
      </c>
      <c r="I43" s="245"/>
      <c r="J43" s="246">
        <v>94</v>
      </c>
      <c r="K43" s="243"/>
      <c r="L43" s="244">
        <v>97</v>
      </c>
      <c r="M43" s="243"/>
    </row>
    <row r="44" spans="2:13" x14ac:dyDescent="0.25">
      <c r="B44" s="342" t="s">
        <v>112</v>
      </c>
      <c r="C44" s="345"/>
      <c r="D44" s="234">
        <v>2000</v>
      </c>
      <c r="E44" s="235"/>
      <c r="F44" s="236">
        <v>99</v>
      </c>
      <c r="G44" s="237"/>
      <c r="H44" s="238" t="s">
        <v>0</v>
      </c>
      <c r="I44" s="239"/>
      <c r="J44" s="240">
        <v>93</v>
      </c>
      <c r="K44" s="237"/>
      <c r="L44" s="238">
        <v>93</v>
      </c>
      <c r="M44" s="237"/>
    </row>
    <row r="45" spans="2:13" x14ac:dyDescent="0.25">
      <c r="B45" s="343"/>
      <c r="C45" s="346"/>
      <c r="D45" s="241">
        <v>2010</v>
      </c>
      <c r="F45" s="242">
        <v>97</v>
      </c>
      <c r="G45" s="243"/>
      <c r="H45" s="244">
        <v>94</v>
      </c>
      <c r="I45" s="245"/>
      <c r="J45" s="246">
        <v>95</v>
      </c>
      <c r="K45" s="243"/>
      <c r="L45" s="244">
        <v>94</v>
      </c>
      <c r="M45" s="243"/>
    </row>
    <row r="46" spans="2:13" x14ac:dyDescent="0.25">
      <c r="B46" s="344"/>
      <c r="C46" s="347"/>
      <c r="D46" s="241">
        <v>2020</v>
      </c>
      <c r="F46" s="242">
        <v>91</v>
      </c>
      <c r="G46" s="243"/>
      <c r="H46" s="244">
        <v>90</v>
      </c>
      <c r="I46" s="245"/>
      <c r="J46" s="246">
        <v>91</v>
      </c>
      <c r="K46" s="243"/>
      <c r="L46" s="244">
        <v>91</v>
      </c>
      <c r="M46" s="243"/>
    </row>
    <row r="47" spans="2:13" x14ac:dyDescent="0.25">
      <c r="B47" s="342" t="s">
        <v>111</v>
      </c>
      <c r="C47" s="345"/>
      <c r="D47" s="234">
        <v>2000</v>
      </c>
      <c r="E47" s="235"/>
      <c r="F47" s="236">
        <v>99</v>
      </c>
      <c r="G47" s="237"/>
      <c r="H47" s="238" t="s">
        <v>0</v>
      </c>
      <c r="I47" s="239"/>
      <c r="J47" s="240">
        <v>96</v>
      </c>
      <c r="K47" s="237"/>
      <c r="L47" s="238">
        <v>99</v>
      </c>
      <c r="M47" s="237"/>
    </row>
    <row r="48" spans="2:13" x14ac:dyDescent="0.25">
      <c r="B48" s="343"/>
      <c r="C48" s="346"/>
      <c r="D48" s="241">
        <v>2010</v>
      </c>
      <c r="F48" s="242">
        <v>98</v>
      </c>
      <c r="G48" s="243" t="s">
        <v>18</v>
      </c>
      <c r="H48" s="244" t="s">
        <v>0</v>
      </c>
      <c r="I48" s="245"/>
      <c r="J48" s="246">
        <v>98</v>
      </c>
      <c r="K48" s="243"/>
      <c r="L48" s="244">
        <v>99</v>
      </c>
      <c r="M48" s="243"/>
    </row>
    <row r="49" spans="2:13" x14ac:dyDescent="0.25">
      <c r="B49" s="344"/>
      <c r="C49" s="347"/>
      <c r="D49" s="241">
        <v>2020</v>
      </c>
      <c r="F49" s="242">
        <v>98</v>
      </c>
      <c r="G49" s="243" t="s">
        <v>18</v>
      </c>
      <c r="H49" s="244" t="s">
        <v>0</v>
      </c>
      <c r="I49" s="245"/>
      <c r="J49" s="246">
        <v>96</v>
      </c>
      <c r="K49" s="243"/>
      <c r="L49" s="244">
        <v>91</v>
      </c>
      <c r="M49" s="243"/>
    </row>
    <row r="50" spans="2:13" x14ac:dyDescent="0.25">
      <c r="B50" s="342" t="s">
        <v>254</v>
      </c>
      <c r="C50" s="345"/>
      <c r="D50" s="234">
        <v>2000</v>
      </c>
      <c r="E50" s="235"/>
      <c r="F50" s="236">
        <v>83</v>
      </c>
      <c r="G50" s="237"/>
      <c r="H50" s="238">
        <v>26</v>
      </c>
      <c r="I50" s="239"/>
      <c r="J50" s="240">
        <v>84</v>
      </c>
      <c r="K50" s="237"/>
      <c r="L50" s="238">
        <v>97</v>
      </c>
      <c r="M50" s="237"/>
    </row>
    <row r="51" spans="2:13" x14ac:dyDescent="0.25">
      <c r="B51" s="343"/>
      <c r="C51" s="346"/>
      <c r="D51" s="241">
        <v>2010</v>
      </c>
      <c r="F51" s="242">
        <v>78</v>
      </c>
      <c r="G51" s="243" t="s">
        <v>28</v>
      </c>
      <c r="H51" s="244">
        <v>65</v>
      </c>
      <c r="I51" s="245"/>
      <c r="J51" s="246">
        <v>89</v>
      </c>
      <c r="K51" s="243"/>
      <c r="L51" s="244">
        <v>99</v>
      </c>
      <c r="M51" s="243"/>
    </row>
    <row r="52" spans="2:13" x14ac:dyDescent="0.25">
      <c r="B52" s="344"/>
      <c r="C52" s="347"/>
      <c r="D52" s="241">
        <v>2020</v>
      </c>
      <c r="F52" s="242" t="s">
        <v>0</v>
      </c>
      <c r="G52" s="243"/>
      <c r="H52" s="244">
        <v>91</v>
      </c>
      <c r="I52" s="245" t="s">
        <v>7</v>
      </c>
      <c r="J52" s="246">
        <v>90</v>
      </c>
      <c r="K52" s="243" t="s">
        <v>7</v>
      </c>
      <c r="L52" s="244">
        <v>96</v>
      </c>
      <c r="M52" s="243" t="s">
        <v>7</v>
      </c>
    </row>
    <row r="53" spans="2:13" x14ac:dyDescent="0.25">
      <c r="B53" s="342" t="s">
        <v>109</v>
      </c>
      <c r="C53" s="345"/>
      <c r="D53" s="234">
        <v>2000</v>
      </c>
      <c r="E53" s="235"/>
      <c r="F53" s="236" t="s">
        <v>0</v>
      </c>
      <c r="G53" s="237"/>
      <c r="H53" s="238">
        <v>89</v>
      </c>
      <c r="I53" s="239"/>
      <c r="J53" s="240">
        <v>89</v>
      </c>
      <c r="K53" s="237"/>
      <c r="L53" s="238">
        <v>89</v>
      </c>
      <c r="M53" s="237"/>
    </row>
    <row r="54" spans="2:13" x14ac:dyDescent="0.25">
      <c r="B54" s="343"/>
      <c r="C54" s="346"/>
      <c r="D54" s="241">
        <v>2010</v>
      </c>
      <c r="F54" s="242" t="s">
        <v>0</v>
      </c>
      <c r="G54" s="243"/>
      <c r="H54" s="244">
        <v>95</v>
      </c>
      <c r="I54" s="245"/>
      <c r="J54" s="246">
        <v>99</v>
      </c>
      <c r="K54" s="243"/>
      <c r="L54" s="244">
        <v>99</v>
      </c>
      <c r="M54" s="243"/>
    </row>
    <row r="55" spans="2:13" x14ac:dyDescent="0.25">
      <c r="B55" s="344"/>
      <c r="C55" s="347"/>
      <c r="D55" s="241">
        <v>2020</v>
      </c>
      <c r="F55" s="242" t="s">
        <v>0</v>
      </c>
      <c r="G55" s="243"/>
      <c r="H55" s="244">
        <v>96</v>
      </c>
      <c r="I55" s="245"/>
      <c r="J55" s="246">
        <v>97</v>
      </c>
      <c r="K55" s="243"/>
      <c r="L55" s="244">
        <v>99</v>
      </c>
      <c r="M55" s="243"/>
    </row>
    <row r="56" spans="2:13" x14ac:dyDescent="0.25">
      <c r="B56" s="342" t="s">
        <v>108</v>
      </c>
      <c r="C56" s="345"/>
      <c r="D56" s="234">
        <v>2000</v>
      </c>
      <c r="E56" s="235"/>
      <c r="F56" s="236" t="s">
        <v>0</v>
      </c>
      <c r="G56" s="237"/>
      <c r="H56" s="238">
        <v>77</v>
      </c>
      <c r="I56" s="239"/>
      <c r="J56" s="240">
        <v>94</v>
      </c>
      <c r="K56" s="237"/>
      <c r="L56" s="238">
        <v>95</v>
      </c>
      <c r="M56" s="237"/>
    </row>
    <row r="57" spans="2:13" x14ac:dyDescent="0.25">
      <c r="B57" s="343"/>
      <c r="C57" s="346"/>
      <c r="D57" s="241">
        <v>2010</v>
      </c>
      <c r="F57" s="242" t="s">
        <v>0</v>
      </c>
      <c r="G57" s="243"/>
      <c r="H57" s="244">
        <v>97</v>
      </c>
      <c r="I57" s="245"/>
      <c r="J57" s="246">
        <v>95</v>
      </c>
      <c r="K57" s="243"/>
      <c r="L57" s="244">
        <v>97</v>
      </c>
      <c r="M57" s="243"/>
    </row>
    <row r="58" spans="2:13" x14ac:dyDescent="0.25">
      <c r="B58" s="344"/>
      <c r="C58" s="347"/>
      <c r="D58" s="241">
        <v>2020</v>
      </c>
      <c r="F58" s="242" t="s">
        <v>0</v>
      </c>
      <c r="G58" s="243"/>
      <c r="H58" s="244">
        <v>98</v>
      </c>
      <c r="I58" s="245"/>
      <c r="J58" s="246">
        <v>98</v>
      </c>
      <c r="K58" s="243"/>
      <c r="L58" s="244">
        <v>98</v>
      </c>
      <c r="M58" s="243"/>
    </row>
    <row r="59" spans="2:13" x14ac:dyDescent="0.25">
      <c r="B59" s="342" t="s">
        <v>253</v>
      </c>
      <c r="C59" s="345"/>
      <c r="D59" s="234">
        <v>2000</v>
      </c>
      <c r="E59" s="235"/>
      <c r="F59" s="236" t="s">
        <v>0</v>
      </c>
      <c r="G59" s="237"/>
      <c r="H59" s="238">
        <v>15</v>
      </c>
      <c r="I59" s="239" t="s">
        <v>3</v>
      </c>
      <c r="J59" s="240">
        <v>96</v>
      </c>
      <c r="K59" s="237"/>
      <c r="L59" s="238">
        <v>97</v>
      </c>
      <c r="M59" s="237"/>
    </row>
    <row r="60" spans="2:13" x14ac:dyDescent="0.25">
      <c r="B60" s="343"/>
      <c r="C60" s="346"/>
      <c r="D60" s="241">
        <v>2010</v>
      </c>
      <c r="F60" s="242" t="s">
        <v>0</v>
      </c>
      <c r="G60" s="243"/>
      <c r="H60" s="244">
        <v>19</v>
      </c>
      <c r="I60" s="245"/>
      <c r="J60" s="246">
        <v>96</v>
      </c>
      <c r="K60" s="243"/>
      <c r="L60" s="244">
        <v>97</v>
      </c>
      <c r="M60" s="243"/>
    </row>
    <row r="61" spans="2:13" x14ac:dyDescent="0.25">
      <c r="B61" s="344"/>
      <c r="C61" s="347"/>
      <c r="D61" s="241">
        <v>2020</v>
      </c>
      <c r="F61" s="242" t="s">
        <v>0</v>
      </c>
      <c r="G61" s="243"/>
      <c r="H61" s="244">
        <v>92</v>
      </c>
      <c r="I61" s="245" t="s">
        <v>7</v>
      </c>
      <c r="J61" s="246">
        <v>94</v>
      </c>
      <c r="K61" s="243" t="s">
        <v>7</v>
      </c>
      <c r="L61" s="244">
        <v>94</v>
      </c>
      <c r="M61" s="243" t="s">
        <v>7</v>
      </c>
    </row>
    <row r="62" spans="2:13" x14ac:dyDescent="0.25">
      <c r="B62" s="342" t="s">
        <v>106</v>
      </c>
      <c r="C62" s="345"/>
      <c r="D62" s="234">
        <v>2000</v>
      </c>
      <c r="E62" s="235"/>
      <c r="F62" s="236">
        <v>74</v>
      </c>
      <c r="G62" s="237"/>
      <c r="H62" s="238">
        <v>6</v>
      </c>
      <c r="I62" s="239" t="s">
        <v>19</v>
      </c>
      <c r="J62" s="240">
        <v>56</v>
      </c>
      <c r="K62" s="237"/>
      <c r="L62" s="238">
        <v>58</v>
      </c>
      <c r="M62" s="237"/>
    </row>
    <row r="63" spans="2:13" x14ac:dyDescent="0.25">
      <c r="B63" s="343"/>
      <c r="C63" s="346"/>
      <c r="D63" s="241">
        <v>2010</v>
      </c>
      <c r="F63" s="242">
        <v>89</v>
      </c>
      <c r="G63" s="243"/>
      <c r="H63" s="244">
        <v>38</v>
      </c>
      <c r="I63" s="245"/>
      <c r="J63" s="246">
        <v>82</v>
      </c>
      <c r="K63" s="243"/>
      <c r="L63" s="244">
        <v>79</v>
      </c>
      <c r="M63" s="243"/>
    </row>
    <row r="64" spans="2:13" x14ac:dyDescent="0.25">
      <c r="B64" s="344"/>
      <c r="C64" s="347"/>
      <c r="D64" s="247">
        <v>2020</v>
      </c>
      <c r="E64" s="248"/>
      <c r="F64" s="249">
        <v>85</v>
      </c>
      <c r="G64" s="250"/>
      <c r="H64" s="251">
        <v>85</v>
      </c>
      <c r="I64" s="252"/>
      <c r="J64" s="253">
        <v>89</v>
      </c>
      <c r="K64" s="250"/>
      <c r="L64" s="251">
        <v>85</v>
      </c>
      <c r="M64" s="250"/>
    </row>
    <row r="65" spans="2:13" x14ac:dyDescent="0.25">
      <c r="B65" s="342" t="s">
        <v>252</v>
      </c>
      <c r="C65" s="345"/>
      <c r="D65" s="241">
        <v>2000</v>
      </c>
      <c r="F65" s="242">
        <v>81</v>
      </c>
      <c r="G65" s="243"/>
      <c r="H65" s="244">
        <v>65</v>
      </c>
      <c r="I65" s="245"/>
      <c r="J65" s="246">
        <v>76</v>
      </c>
      <c r="K65" s="243"/>
      <c r="L65" s="244">
        <v>75</v>
      </c>
      <c r="M65" s="243"/>
    </row>
    <row r="66" spans="2:13" x14ac:dyDescent="0.25">
      <c r="B66" s="343"/>
      <c r="C66" s="346"/>
      <c r="D66" s="241">
        <v>2010</v>
      </c>
      <c r="F66" s="242">
        <v>88</v>
      </c>
      <c r="G66" s="243"/>
      <c r="H66" s="244">
        <v>83</v>
      </c>
      <c r="I66" s="245"/>
      <c r="J66" s="246">
        <v>78</v>
      </c>
      <c r="K66" s="243"/>
      <c r="L66" s="244">
        <v>81</v>
      </c>
      <c r="M66" s="243"/>
    </row>
    <row r="67" spans="2:13" x14ac:dyDescent="0.25">
      <c r="B67" s="344"/>
      <c r="C67" s="347"/>
      <c r="D67" s="241">
        <v>2020</v>
      </c>
      <c r="F67" s="242">
        <v>87</v>
      </c>
      <c r="G67" s="243"/>
      <c r="H67" s="244">
        <v>77</v>
      </c>
      <c r="I67" s="245"/>
      <c r="J67" s="246">
        <v>76</v>
      </c>
      <c r="K67" s="243"/>
      <c r="L67" s="244">
        <v>77</v>
      </c>
      <c r="M67" s="243"/>
    </row>
    <row r="68" spans="2:13" x14ac:dyDescent="0.25">
      <c r="B68" s="342" t="s">
        <v>251</v>
      </c>
      <c r="C68" s="345"/>
      <c r="D68" s="234">
        <v>2000</v>
      </c>
      <c r="E68" s="235"/>
      <c r="F68" s="236">
        <v>99</v>
      </c>
      <c r="G68" s="237"/>
      <c r="H68" s="238">
        <v>99</v>
      </c>
      <c r="I68" s="239"/>
      <c r="J68" s="240">
        <v>99</v>
      </c>
      <c r="K68" s="237"/>
      <c r="L68" s="238">
        <v>99</v>
      </c>
      <c r="M68" s="237"/>
    </row>
    <row r="69" spans="2:13" x14ac:dyDescent="0.25">
      <c r="B69" s="343"/>
      <c r="C69" s="346"/>
      <c r="D69" s="241">
        <v>2010</v>
      </c>
      <c r="F69" s="242">
        <v>99</v>
      </c>
      <c r="G69" s="243"/>
      <c r="H69" s="244">
        <v>99</v>
      </c>
      <c r="I69" s="245"/>
      <c r="J69" s="246">
        <v>99</v>
      </c>
      <c r="K69" s="243"/>
      <c r="L69" s="244">
        <v>99</v>
      </c>
      <c r="M69" s="243"/>
    </row>
    <row r="70" spans="2:13" x14ac:dyDescent="0.25">
      <c r="B70" s="344"/>
      <c r="C70" s="347"/>
      <c r="D70" s="247">
        <v>2020</v>
      </c>
      <c r="E70" s="248"/>
      <c r="F70" s="249">
        <v>98</v>
      </c>
      <c r="G70" s="250"/>
      <c r="H70" s="251">
        <v>99</v>
      </c>
      <c r="I70" s="252"/>
      <c r="J70" s="253">
        <v>99</v>
      </c>
      <c r="K70" s="250"/>
      <c r="L70" s="251">
        <v>99</v>
      </c>
      <c r="M70" s="250"/>
    </row>
    <row r="71" spans="2:13" x14ac:dyDescent="0.25">
      <c r="B71" s="342" t="s">
        <v>250</v>
      </c>
      <c r="C71" s="345"/>
      <c r="D71" s="241">
        <v>2000</v>
      </c>
      <c r="F71" s="242">
        <v>89</v>
      </c>
      <c r="G71" s="243"/>
      <c r="H71" s="244" t="s">
        <v>0</v>
      </c>
      <c r="I71" s="245"/>
      <c r="J71" s="246">
        <v>79</v>
      </c>
      <c r="K71" s="243"/>
      <c r="L71" s="244">
        <v>86</v>
      </c>
      <c r="M71" s="243"/>
    </row>
    <row r="72" spans="2:13" x14ac:dyDescent="0.25">
      <c r="B72" s="343"/>
      <c r="C72" s="346"/>
      <c r="D72" s="241">
        <v>2010</v>
      </c>
      <c r="F72" s="242">
        <v>30</v>
      </c>
      <c r="G72" s="243"/>
      <c r="H72" s="244">
        <v>46</v>
      </c>
      <c r="I72" s="245"/>
      <c r="J72" s="246">
        <v>90</v>
      </c>
      <c r="K72" s="243"/>
      <c r="L72" s="244">
        <v>94</v>
      </c>
      <c r="M72" s="243"/>
    </row>
    <row r="73" spans="2:13" x14ac:dyDescent="0.25">
      <c r="B73" s="344"/>
      <c r="C73" s="347"/>
      <c r="D73" s="241">
        <v>2020</v>
      </c>
      <c r="F73" s="242">
        <v>0</v>
      </c>
      <c r="G73" s="243"/>
      <c r="H73" s="244">
        <v>94</v>
      </c>
      <c r="I73" s="245"/>
      <c r="J73" s="246">
        <v>92</v>
      </c>
      <c r="K73" s="243"/>
      <c r="L73" s="244">
        <v>94</v>
      </c>
      <c r="M73" s="243"/>
    </row>
    <row r="74" spans="2:13" x14ac:dyDescent="0.25">
      <c r="B74" s="342" t="s">
        <v>249</v>
      </c>
      <c r="C74" s="345"/>
      <c r="D74" s="234">
        <v>2000</v>
      </c>
      <c r="E74" s="235"/>
      <c r="F74" s="236" t="s">
        <v>0</v>
      </c>
      <c r="G74" s="237"/>
      <c r="H74" s="238" t="s">
        <v>0</v>
      </c>
      <c r="I74" s="239"/>
      <c r="J74" s="240">
        <v>96</v>
      </c>
      <c r="K74" s="237"/>
      <c r="L74" s="238">
        <v>85</v>
      </c>
      <c r="M74" s="237"/>
    </row>
    <row r="75" spans="2:13" x14ac:dyDescent="0.25">
      <c r="B75" s="343"/>
      <c r="C75" s="346"/>
      <c r="D75" s="241">
        <v>2010</v>
      </c>
      <c r="F75" s="242">
        <v>99</v>
      </c>
      <c r="G75" s="243"/>
      <c r="H75" s="244" t="s">
        <v>0</v>
      </c>
      <c r="I75" s="245"/>
      <c r="J75" s="246">
        <v>94</v>
      </c>
      <c r="K75" s="243"/>
      <c r="L75" s="244">
        <v>97</v>
      </c>
      <c r="M75" s="243"/>
    </row>
    <row r="76" spans="2:13" x14ac:dyDescent="0.25">
      <c r="B76" s="344"/>
      <c r="C76" s="347"/>
      <c r="D76" s="247">
        <v>2020</v>
      </c>
      <c r="E76" s="248"/>
      <c r="F76" s="249">
        <v>95</v>
      </c>
      <c r="G76" s="250"/>
      <c r="H76" s="251">
        <v>92</v>
      </c>
      <c r="I76" s="252"/>
      <c r="J76" s="253">
        <v>98</v>
      </c>
      <c r="K76" s="250"/>
      <c r="L76" s="251">
        <v>96</v>
      </c>
      <c r="M76" s="250"/>
    </row>
    <row r="77" spans="2:13" x14ac:dyDescent="0.25">
      <c r="B77" s="342" t="s">
        <v>248</v>
      </c>
      <c r="C77" s="345"/>
      <c r="D77" s="241">
        <v>2000</v>
      </c>
      <c r="F77" s="242" t="s">
        <v>0</v>
      </c>
      <c r="G77" s="243"/>
      <c r="H77" s="244">
        <v>14</v>
      </c>
      <c r="I77" s="245" t="s">
        <v>9</v>
      </c>
      <c r="J77" s="246">
        <v>96</v>
      </c>
      <c r="K77" s="243"/>
      <c r="L77" s="244">
        <v>89</v>
      </c>
      <c r="M77" s="243"/>
    </row>
    <row r="78" spans="2:13" x14ac:dyDescent="0.25">
      <c r="B78" s="343"/>
      <c r="C78" s="346"/>
      <c r="D78" s="241">
        <v>2010</v>
      </c>
      <c r="F78" s="242" t="s">
        <v>0</v>
      </c>
      <c r="G78" s="243"/>
      <c r="H78" s="244">
        <v>56</v>
      </c>
      <c r="I78" s="245"/>
      <c r="J78" s="246">
        <v>90</v>
      </c>
      <c r="K78" s="243"/>
      <c r="L78" s="244">
        <v>89</v>
      </c>
      <c r="M78" s="243"/>
    </row>
    <row r="79" spans="2:13" x14ac:dyDescent="0.25">
      <c r="B79" s="344"/>
      <c r="C79" s="347"/>
      <c r="D79" s="241">
        <v>2020</v>
      </c>
      <c r="F79" s="242" t="s">
        <v>0</v>
      </c>
      <c r="G79" s="243"/>
      <c r="H79" s="244">
        <v>84</v>
      </c>
      <c r="I79" s="245"/>
      <c r="J79" s="246">
        <v>89</v>
      </c>
      <c r="K79" s="243"/>
      <c r="L79" s="244">
        <v>91</v>
      </c>
      <c r="M79" s="243"/>
    </row>
    <row r="80" spans="2:13" x14ac:dyDescent="0.25">
      <c r="B80" s="342" t="s">
        <v>247</v>
      </c>
      <c r="C80" s="345"/>
      <c r="D80" s="241">
        <v>2000</v>
      </c>
      <c r="F80" s="242">
        <v>73</v>
      </c>
      <c r="G80" s="243"/>
      <c r="H80" s="244">
        <v>93</v>
      </c>
      <c r="I80" s="245"/>
      <c r="J80" s="246">
        <v>95</v>
      </c>
      <c r="K80" s="243"/>
      <c r="L80" s="244">
        <v>97</v>
      </c>
      <c r="M80" s="243"/>
    </row>
    <row r="81" spans="2:13" x14ac:dyDescent="0.25">
      <c r="B81" s="343"/>
      <c r="C81" s="346"/>
      <c r="D81" s="241">
        <v>2010</v>
      </c>
      <c r="F81" s="242">
        <v>96</v>
      </c>
      <c r="G81" s="243"/>
      <c r="H81" s="244">
        <v>94</v>
      </c>
      <c r="I81" s="245"/>
      <c r="J81" s="246">
        <v>98</v>
      </c>
      <c r="K81" s="243"/>
      <c r="L81" s="244">
        <v>94</v>
      </c>
      <c r="M81" s="243"/>
    </row>
    <row r="82" spans="2:13" x14ac:dyDescent="0.25">
      <c r="B82" s="344"/>
      <c r="C82" s="347"/>
      <c r="D82" s="241">
        <v>2020</v>
      </c>
      <c r="F82" s="242">
        <v>98</v>
      </c>
      <c r="G82" s="243" t="s">
        <v>7</v>
      </c>
      <c r="H82" s="244">
        <v>98</v>
      </c>
      <c r="I82" s="245" t="s">
        <v>7</v>
      </c>
      <c r="J82" s="246">
        <v>99</v>
      </c>
      <c r="K82" s="243"/>
      <c r="L82" s="244">
        <v>98</v>
      </c>
      <c r="M82" s="243" t="s">
        <v>7</v>
      </c>
    </row>
    <row r="83" spans="2:13" x14ac:dyDescent="0.25">
      <c r="B83" s="342" t="s">
        <v>98</v>
      </c>
      <c r="C83" s="345"/>
      <c r="D83" s="234">
        <v>2000</v>
      </c>
      <c r="E83" s="235"/>
      <c r="F83" s="236">
        <v>99</v>
      </c>
      <c r="G83" s="237"/>
      <c r="H83" s="238">
        <v>98</v>
      </c>
      <c r="I83" s="239"/>
      <c r="J83" s="240">
        <v>97</v>
      </c>
      <c r="K83" s="237"/>
      <c r="L83" s="238">
        <v>94</v>
      </c>
      <c r="M83" s="237"/>
    </row>
    <row r="84" spans="2:13" x14ac:dyDescent="0.25">
      <c r="B84" s="343"/>
      <c r="C84" s="346"/>
      <c r="D84" s="241">
        <v>2010</v>
      </c>
      <c r="F84" s="242">
        <v>99</v>
      </c>
      <c r="G84" s="243"/>
      <c r="H84" s="244">
        <v>94</v>
      </c>
      <c r="I84" s="245"/>
      <c r="J84" s="246">
        <v>96</v>
      </c>
      <c r="K84" s="243"/>
      <c r="L84" s="244">
        <v>95</v>
      </c>
      <c r="M84" s="243"/>
    </row>
    <row r="85" spans="2:13" x14ac:dyDescent="0.25">
      <c r="B85" s="344"/>
      <c r="C85" s="347"/>
      <c r="D85" s="241">
        <v>2020</v>
      </c>
      <c r="F85" s="242">
        <v>96</v>
      </c>
      <c r="G85" s="243"/>
      <c r="H85" s="244">
        <v>91</v>
      </c>
      <c r="I85" s="245"/>
      <c r="J85" s="246">
        <v>90</v>
      </c>
      <c r="K85" s="243"/>
      <c r="L85" s="244">
        <v>91</v>
      </c>
      <c r="M85" s="243"/>
    </row>
    <row r="86" spans="2:13" x14ac:dyDescent="0.25">
      <c r="B86" s="342" t="s">
        <v>97</v>
      </c>
      <c r="C86" s="345"/>
      <c r="D86" s="234">
        <v>2000</v>
      </c>
      <c r="E86" s="235"/>
      <c r="F86" s="236" t="s">
        <v>0</v>
      </c>
      <c r="G86" s="237"/>
      <c r="H86" s="238">
        <v>77</v>
      </c>
      <c r="I86" s="239"/>
      <c r="J86" s="240">
        <v>93</v>
      </c>
      <c r="K86" s="237"/>
      <c r="L86" s="238">
        <v>99</v>
      </c>
      <c r="M86" s="237"/>
    </row>
    <row r="87" spans="2:13" x14ac:dyDescent="0.25">
      <c r="B87" s="343"/>
      <c r="C87" s="346"/>
      <c r="D87" s="241">
        <v>2010</v>
      </c>
      <c r="F87" s="242" t="s">
        <v>0</v>
      </c>
      <c r="G87" s="243"/>
      <c r="H87" s="244">
        <v>94</v>
      </c>
      <c r="I87" s="245"/>
      <c r="J87" s="246">
        <v>96</v>
      </c>
      <c r="K87" s="243"/>
      <c r="L87" s="244">
        <v>99</v>
      </c>
      <c r="M87" s="243"/>
    </row>
    <row r="88" spans="2:13" x14ac:dyDescent="0.25">
      <c r="B88" s="344"/>
      <c r="C88" s="347"/>
      <c r="D88" s="247">
        <v>2020</v>
      </c>
      <c r="E88" s="248"/>
      <c r="F88" s="249" t="s">
        <v>0</v>
      </c>
      <c r="G88" s="250"/>
      <c r="H88" s="251">
        <v>96</v>
      </c>
      <c r="I88" s="252"/>
      <c r="J88" s="253">
        <v>99</v>
      </c>
      <c r="K88" s="250"/>
      <c r="L88" s="251">
        <v>99</v>
      </c>
      <c r="M88" s="250"/>
    </row>
    <row r="89" spans="2:13" x14ac:dyDescent="0.25">
      <c r="B89" s="342" t="s">
        <v>246</v>
      </c>
      <c r="C89" s="345"/>
      <c r="D89" s="241">
        <v>2000</v>
      </c>
      <c r="F89" s="242">
        <v>99</v>
      </c>
      <c r="G89" s="243"/>
      <c r="H89" s="244">
        <v>95</v>
      </c>
      <c r="I89" s="245"/>
      <c r="J89" s="246">
        <v>97</v>
      </c>
      <c r="K89" s="243"/>
      <c r="L89" s="244">
        <v>96</v>
      </c>
      <c r="M89" s="243"/>
    </row>
    <row r="90" spans="2:13" x14ac:dyDescent="0.25">
      <c r="B90" s="343"/>
      <c r="C90" s="346"/>
      <c r="D90" s="241">
        <v>2010</v>
      </c>
      <c r="F90" s="242">
        <v>92</v>
      </c>
      <c r="G90" s="243"/>
      <c r="H90" s="244">
        <v>91</v>
      </c>
      <c r="I90" s="245"/>
      <c r="J90" s="246">
        <v>95</v>
      </c>
      <c r="K90" s="243"/>
      <c r="L90" s="244">
        <v>92</v>
      </c>
      <c r="M90" s="243"/>
    </row>
    <row r="91" spans="2:13" x14ac:dyDescent="0.25">
      <c r="B91" s="344"/>
      <c r="C91" s="347"/>
      <c r="D91" s="241">
        <v>2020</v>
      </c>
      <c r="F91" s="242">
        <v>99</v>
      </c>
      <c r="G91" s="243"/>
      <c r="H91" s="244">
        <v>99</v>
      </c>
      <c r="I91" s="245"/>
      <c r="J91" s="246">
        <v>99</v>
      </c>
      <c r="K91" s="243"/>
      <c r="L91" s="244">
        <v>99</v>
      </c>
      <c r="M91" s="243"/>
    </row>
    <row r="92" spans="2:13" x14ac:dyDescent="0.25">
      <c r="B92" s="342" t="s">
        <v>245</v>
      </c>
      <c r="C92" s="345"/>
      <c r="D92" s="234">
        <v>2000</v>
      </c>
      <c r="E92" s="235"/>
      <c r="F92" s="236" t="s">
        <v>0</v>
      </c>
      <c r="G92" s="237"/>
      <c r="H92" s="238">
        <v>89</v>
      </c>
      <c r="I92" s="239" t="s">
        <v>9</v>
      </c>
      <c r="J92" s="240">
        <v>74</v>
      </c>
      <c r="K92" s="237"/>
      <c r="L92" s="238">
        <v>94</v>
      </c>
      <c r="M92" s="237"/>
    </row>
    <row r="93" spans="2:13" x14ac:dyDescent="0.25">
      <c r="B93" s="343"/>
      <c r="C93" s="346"/>
      <c r="D93" s="241">
        <v>2010</v>
      </c>
      <c r="F93" s="242" t="s">
        <v>0</v>
      </c>
      <c r="G93" s="243"/>
      <c r="H93" s="244">
        <v>75</v>
      </c>
      <c r="I93" s="245"/>
      <c r="J93" s="246">
        <v>73</v>
      </c>
      <c r="K93" s="243"/>
      <c r="L93" s="244">
        <v>76</v>
      </c>
      <c r="M93" s="243"/>
    </row>
    <row r="94" spans="2:13" x14ac:dyDescent="0.25">
      <c r="B94" s="344"/>
      <c r="C94" s="347"/>
      <c r="D94" s="247">
        <v>2020</v>
      </c>
      <c r="E94" s="248"/>
      <c r="F94" s="249" t="s">
        <v>0</v>
      </c>
      <c r="G94" s="250"/>
      <c r="H94" s="251">
        <v>98</v>
      </c>
      <c r="I94" s="252"/>
      <c r="J94" s="253">
        <v>95</v>
      </c>
      <c r="K94" s="250"/>
      <c r="L94" s="251">
        <v>98</v>
      </c>
      <c r="M94" s="250"/>
    </row>
    <row r="95" spans="2:13" x14ac:dyDescent="0.25">
      <c r="B95" s="342" t="s">
        <v>244</v>
      </c>
      <c r="C95" s="345"/>
      <c r="D95" s="241">
        <v>2000</v>
      </c>
      <c r="F95" s="242">
        <v>99</v>
      </c>
      <c r="G95" s="243"/>
      <c r="H95" s="244">
        <v>97</v>
      </c>
      <c r="I95" s="245"/>
      <c r="J95" s="246">
        <v>96</v>
      </c>
      <c r="K95" s="243"/>
      <c r="L95" s="244">
        <v>97</v>
      </c>
      <c r="M95" s="243"/>
    </row>
    <row r="96" spans="2:13" x14ac:dyDescent="0.25">
      <c r="B96" s="343"/>
      <c r="C96" s="346"/>
      <c r="D96" s="241">
        <v>2010</v>
      </c>
      <c r="F96" s="242">
        <v>98</v>
      </c>
      <c r="G96" s="243"/>
      <c r="H96" s="244">
        <v>93</v>
      </c>
      <c r="I96" s="245"/>
      <c r="J96" s="246">
        <v>95</v>
      </c>
      <c r="K96" s="243"/>
      <c r="L96" s="244">
        <v>95</v>
      </c>
      <c r="M96" s="243"/>
    </row>
    <row r="97" spans="2:13" x14ac:dyDescent="0.25">
      <c r="B97" s="344"/>
      <c r="C97" s="347"/>
      <c r="D97" s="241">
        <v>2020</v>
      </c>
      <c r="F97" s="242">
        <v>28</v>
      </c>
      <c r="G97" s="243"/>
      <c r="H97" s="244">
        <v>79</v>
      </c>
      <c r="I97" s="245"/>
      <c r="J97" s="246">
        <v>89</v>
      </c>
      <c r="K97" s="243"/>
      <c r="L97" s="244">
        <v>74</v>
      </c>
      <c r="M97" s="243"/>
    </row>
    <row r="98" spans="2:13" x14ac:dyDescent="0.25">
      <c r="B98" s="342" t="s">
        <v>93</v>
      </c>
      <c r="C98" s="345"/>
      <c r="D98" s="234">
        <v>2000</v>
      </c>
      <c r="E98" s="235"/>
      <c r="F98" s="236" t="s">
        <v>0</v>
      </c>
      <c r="G98" s="237"/>
      <c r="H98" s="238">
        <v>84</v>
      </c>
      <c r="I98" s="239"/>
      <c r="J98" s="240">
        <v>92</v>
      </c>
      <c r="K98" s="237"/>
      <c r="L98" s="238">
        <v>90</v>
      </c>
      <c r="M98" s="237"/>
    </row>
    <row r="99" spans="2:13" x14ac:dyDescent="0.25">
      <c r="B99" s="343"/>
      <c r="C99" s="346"/>
      <c r="D99" s="241">
        <v>2010</v>
      </c>
      <c r="F99" s="242" t="s">
        <v>0</v>
      </c>
      <c r="G99" s="243"/>
      <c r="H99" s="244">
        <v>88</v>
      </c>
      <c r="I99" s="245"/>
      <c r="J99" s="246">
        <v>97</v>
      </c>
      <c r="K99" s="243"/>
      <c r="L99" s="244">
        <v>95</v>
      </c>
      <c r="M99" s="243"/>
    </row>
    <row r="100" spans="2:13" x14ac:dyDescent="0.25">
      <c r="B100" s="344"/>
      <c r="C100" s="347"/>
      <c r="D100" s="247">
        <v>2020</v>
      </c>
      <c r="E100" s="248"/>
      <c r="F100" s="249" t="s">
        <v>0</v>
      </c>
      <c r="G100" s="250"/>
      <c r="H100" s="251">
        <v>87</v>
      </c>
      <c r="I100" s="252" t="s">
        <v>7</v>
      </c>
      <c r="J100" s="253">
        <v>97</v>
      </c>
      <c r="K100" s="250" t="s">
        <v>7</v>
      </c>
      <c r="L100" s="251">
        <v>93</v>
      </c>
      <c r="M100" s="250" t="s">
        <v>7</v>
      </c>
    </row>
    <row r="101" spans="2:13" x14ac:dyDescent="0.25">
      <c r="B101" s="342" t="s">
        <v>243</v>
      </c>
      <c r="C101" s="345"/>
      <c r="D101" s="241">
        <v>2000</v>
      </c>
      <c r="F101" s="242">
        <v>44</v>
      </c>
      <c r="G101" s="243"/>
      <c r="H101" s="244">
        <v>18</v>
      </c>
      <c r="I101" s="245" t="s">
        <v>3</v>
      </c>
      <c r="J101" s="246">
        <v>33</v>
      </c>
      <c r="K101" s="243"/>
      <c r="L101" s="244">
        <v>29</v>
      </c>
      <c r="M101" s="243"/>
    </row>
    <row r="102" spans="2:13" x14ac:dyDescent="0.25">
      <c r="B102" s="343"/>
      <c r="C102" s="346"/>
      <c r="D102" s="241">
        <v>2010</v>
      </c>
      <c r="F102" s="242">
        <v>62</v>
      </c>
      <c r="G102" s="243"/>
      <c r="H102" s="244">
        <v>49</v>
      </c>
      <c r="I102" s="245"/>
      <c r="J102" s="246">
        <v>56</v>
      </c>
      <c r="K102" s="243"/>
      <c r="L102" s="244">
        <v>54</v>
      </c>
      <c r="M102" s="243"/>
    </row>
    <row r="103" spans="2:13" x14ac:dyDescent="0.25">
      <c r="B103" s="344"/>
      <c r="C103" s="347"/>
      <c r="D103" s="241">
        <v>2020</v>
      </c>
      <c r="F103" s="242">
        <v>67</v>
      </c>
      <c r="G103" s="243"/>
      <c r="H103" s="244">
        <v>57</v>
      </c>
      <c r="I103" s="245"/>
      <c r="J103" s="246">
        <v>54</v>
      </c>
      <c r="K103" s="243"/>
      <c r="L103" s="244">
        <v>57</v>
      </c>
      <c r="M103" s="243"/>
    </row>
    <row r="104" spans="2:13" x14ac:dyDescent="0.25">
      <c r="B104" s="342" t="s">
        <v>91</v>
      </c>
      <c r="C104" s="345"/>
      <c r="D104" s="234">
        <v>2000</v>
      </c>
      <c r="E104" s="235"/>
      <c r="F104" s="236" t="s">
        <v>0</v>
      </c>
      <c r="G104" s="237"/>
      <c r="H104" s="238" t="s">
        <v>0</v>
      </c>
      <c r="I104" s="239"/>
      <c r="J104" s="240">
        <v>88</v>
      </c>
      <c r="K104" s="237"/>
      <c r="L104" s="238">
        <v>90</v>
      </c>
      <c r="M104" s="237"/>
    </row>
    <row r="105" spans="2:13" x14ac:dyDescent="0.25">
      <c r="B105" s="343"/>
      <c r="C105" s="346"/>
      <c r="D105" s="241">
        <v>2010</v>
      </c>
      <c r="F105" s="242" t="s">
        <v>0</v>
      </c>
      <c r="G105" s="243"/>
      <c r="H105" s="244" t="s">
        <v>0</v>
      </c>
      <c r="I105" s="245"/>
      <c r="J105" s="246">
        <v>93</v>
      </c>
      <c r="K105" s="243"/>
      <c r="L105" s="244">
        <v>93</v>
      </c>
      <c r="M105" s="243"/>
    </row>
    <row r="106" spans="2:13" x14ac:dyDescent="0.25">
      <c r="B106" s="344"/>
      <c r="C106" s="347"/>
      <c r="D106" s="247">
        <v>2020</v>
      </c>
      <c r="E106" s="248"/>
      <c r="F106" s="249" t="s">
        <v>0</v>
      </c>
      <c r="G106" s="250"/>
      <c r="H106" s="251" t="s">
        <v>0</v>
      </c>
      <c r="I106" s="252"/>
      <c r="J106" s="253">
        <v>97</v>
      </c>
      <c r="K106" s="250"/>
      <c r="L106" s="251">
        <v>96</v>
      </c>
      <c r="M106" s="250"/>
    </row>
    <row r="107" spans="2:13" x14ac:dyDescent="0.25">
      <c r="B107" s="340" t="s">
        <v>242</v>
      </c>
      <c r="C107" s="352"/>
      <c r="D107" s="254">
        <v>2000</v>
      </c>
      <c r="E107" s="255"/>
      <c r="F107" s="256">
        <v>96</v>
      </c>
      <c r="G107" s="257"/>
      <c r="H107" s="258">
        <v>99</v>
      </c>
      <c r="I107" s="259"/>
      <c r="J107" s="260">
        <v>97</v>
      </c>
      <c r="K107" s="257"/>
      <c r="L107" s="258">
        <v>98</v>
      </c>
      <c r="M107" s="257"/>
    </row>
    <row r="108" spans="2:13" x14ac:dyDescent="0.25">
      <c r="B108" s="350"/>
      <c r="C108" s="353"/>
      <c r="D108" s="261">
        <v>2010</v>
      </c>
      <c r="E108" s="148"/>
      <c r="F108" s="262">
        <v>93</v>
      </c>
      <c r="G108" s="263"/>
      <c r="H108" s="264">
        <v>98</v>
      </c>
      <c r="I108" s="265"/>
      <c r="J108" s="266">
        <v>98</v>
      </c>
      <c r="K108" s="263"/>
      <c r="L108" s="264">
        <v>99</v>
      </c>
      <c r="M108" s="263"/>
    </row>
    <row r="109" spans="2:13" x14ac:dyDescent="0.25">
      <c r="B109" s="351"/>
      <c r="C109" s="354"/>
      <c r="D109" s="267">
        <v>2020</v>
      </c>
      <c r="E109" s="268"/>
      <c r="F109" s="269">
        <v>92</v>
      </c>
      <c r="G109" s="270" t="s">
        <v>7</v>
      </c>
      <c r="H109" s="271">
        <v>91</v>
      </c>
      <c r="I109" s="272" t="s">
        <v>7</v>
      </c>
      <c r="J109" s="273">
        <v>93</v>
      </c>
      <c r="K109" s="270" t="s">
        <v>7</v>
      </c>
      <c r="L109" s="271">
        <v>95</v>
      </c>
      <c r="M109" s="270" t="s">
        <v>7</v>
      </c>
    </row>
    <row r="110" spans="2:13" x14ac:dyDescent="0.25">
      <c r="B110" s="342" t="s">
        <v>241</v>
      </c>
      <c r="C110" s="345"/>
      <c r="D110" s="241">
        <v>2000</v>
      </c>
      <c r="F110" s="242">
        <v>82</v>
      </c>
      <c r="G110" s="243"/>
      <c r="H110" s="244">
        <v>58</v>
      </c>
      <c r="I110" s="245"/>
      <c r="J110" s="246">
        <v>87</v>
      </c>
      <c r="K110" s="243"/>
      <c r="L110" s="244">
        <v>96</v>
      </c>
      <c r="M110" s="243"/>
    </row>
    <row r="111" spans="2:13" x14ac:dyDescent="0.25">
      <c r="B111" s="343"/>
      <c r="C111" s="346"/>
      <c r="D111" s="241">
        <v>2010</v>
      </c>
      <c r="F111" s="242">
        <v>96</v>
      </c>
      <c r="G111" s="243"/>
      <c r="H111" s="244">
        <v>97</v>
      </c>
      <c r="I111" s="245"/>
      <c r="J111" s="246">
        <v>96</v>
      </c>
      <c r="K111" s="243"/>
      <c r="L111" s="244">
        <v>98</v>
      </c>
      <c r="M111" s="243"/>
    </row>
    <row r="112" spans="2:13" x14ac:dyDescent="0.25">
      <c r="B112" s="344"/>
      <c r="C112" s="347"/>
      <c r="D112" s="247">
        <v>2020</v>
      </c>
      <c r="E112" s="248"/>
      <c r="F112" s="249">
        <v>32</v>
      </c>
      <c r="G112" s="250" t="s">
        <v>2</v>
      </c>
      <c r="H112" s="251">
        <v>98</v>
      </c>
      <c r="I112" s="252" t="s">
        <v>7</v>
      </c>
      <c r="J112" s="253">
        <v>99</v>
      </c>
      <c r="K112" s="250" t="s">
        <v>7</v>
      </c>
      <c r="L112" s="251">
        <v>99</v>
      </c>
      <c r="M112" s="250" t="s">
        <v>7</v>
      </c>
    </row>
    <row r="113" spans="2:13" x14ac:dyDescent="0.25">
      <c r="B113" s="342" t="s">
        <v>87</v>
      </c>
      <c r="C113" s="345"/>
      <c r="D113" s="241">
        <v>2000</v>
      </c>
      <c r="F113" s="242">
        <v>96</v>
      </c>
      <c r="G113" s="243"/>
      <c r="H113" s="244">
        <v>43</v>
      </c>
      <c r="I113" s="245" t="s">
        <v>10</v>
      </c>
      <c r="J113" s="246">
        <v>97</v>
      </c>
      <c r="K113" s="243"/>
      <c r="L113" s="244">
        <v>96</v>
      </c>
      <c r="M113" s="243"/>
    </row>
    <row r="114" spans="2:13" x14ac:dyDescent="0.25">
      <c r="B114" s="343"/>
      <c r="C114" s="346"/>
      <c r="D114" s="241">
        <v>2010</v>
      </c>
      <c r="F114" s="242">
        <v>96</v>
      </c>
      <c r="G114" s="243"/>
      <c r="H114" s="244">
        <v>97</v>
      </c>
      <c r="I114" s="245"/>
      <c r="J114" s="246">
        <v>98</v>
      </c>
      <c r="K114" s="243"/>
      <c r="L114" s="244">
        <v>97</v>
      </c>
      <c r="M114" s="243"/>
    </row>
    <row r="115" spans="2:13" x14ac:dyDescent="0.25">
      <c r="B115" s="344"/>
      <c r="C115" s="347"/>
      <c r="D115" s="241">
        <v>2020</v>
      </c>
      <c r="F115" s="242">
        <v>98</v>
      </c>
      <c r="G115" s="243"/>
      <c r="H115" s="244">
        <v>97</v>
      </c>
      <c r="I115" s="245"/>
      <c r="J115" s="246">
        <v>97</v>
      </c>
      <c r="K115" s="243"/>
      <c r="L115" s="244">
        <v>97</v>
      </c>
      <c r="M115" s="243"/>
    </row>
    <row r="116" spans="2:13" x14ac:dyDescent="0.25">
      <c r="B116" s="342" t="s">
        <v>86</v>
      </c>
      <c r="C116" s="345"/>
      <c r="D116" s="234">
        <v>2000</v>
      </c>
      <c r="E116" s="235"/>
      <c r="F116" s="236">
        <v>99</v>
      </c>
      <c r="G116" s="237"/>
      <c r="H116" s="238">
        <v>98</v>
      </c>
      <c r="I116" s="239"/>
      <c r="J116" s="240">
        <v>98</v>
      </c>
      <c r="K116" s="237"/>
      <c r="L116" s="238">
        <v>99</v>
      </c>
      <c r="M116" s="237"/>
    </row>
    <row r="117" spans="2:13" x14ac:dyDescent="0.25">
      <c r="B117" s="343"/>
      <c r="C117" s="346"/>
      <c r="D117" s="241">
        <v>2010</v>
      </c>
      <c r="F117" s="242">
        <v>99</v>
      </c>
      <c r="G117" s="243"/>
      <c r="H117" s="244">
        <v>98</v>
      </c>
      <c r="I117" s="245"/>
      <c r="J117" s="246">
        <v>95</v>
      </c>
      <c r="K117" s="243"/>
      <c r="L117" s="244">
        <v>94</v>
      </c>
      <c r="M117" s="243"/>
    </row>
    <row r="118" spans="2:13" x14ac:dyDescent="0.25">
      <c r="B118" s="344"/>
      <c r="C118" s="347"/>
      <c r="D118" s="247">
        <v>2020</v>
      </c>
      <c r="E118" s="248"/>
      <c r="F118" s="249">
        <v>97</v>
      </c>
      <c r="G118" s="250"/>
      <c r="H118" s="251">
        <v>87</v>
      </c>
      <c r="I118" s="252"/>
      <c r="J118" s="253">
        <v>87</v>
      </c>
      <c r="K118" s="250"/>
      <c r="L118" s="251">
        <v>87</v>
      </c>
      <c r="M118" s="250"/>
    </row>
    <row r="119" spans="2:13" x14ac:dyDescent="0.25">
      <c r="B119" s="342" t="s">
        <v>85</v>
      </c>
      <c r="C119" s="345"/>
      <c r="D119" s="241">
        <v>2000</v>
      </c>
      <c r="F119" s="242">
        <v>94</v>
      </c>
      <c r="G119" s="243"/>
      <c r="H119" s="244">
        <v>98</v>
      </c>
      <c r="I119" s="245"/>
      <c r="J119" s="246">
        <v>98</v>
      </c>
      <c r="K119" s="243"/>
      <c r="L119" s="244">
        <v>99</v>
      </c>
      <c r="M119" s="243"/>
    </row>
    <row r="120" spans="2:13" x14ac:dyDescent="0.25">
      <c r="B120" s="343"/>
      <c r="C120" s="346"/>
      <c r="D120" s="241">
        <v>2010</v>
      </c>
      <c r="F120" s="242">
        <v>98</v>
      </c>
      <c r="G120" s="243"/>
      <c r="H120" s="244">
        <v>99</v>
      </c>
      <c r="I120" s="245"/>
      <c r="J120" s="246">
        <v>98</v>
      </c>
      <c r="K120" s="243"/>
      <c r="L120" s="244">
        <v>99</v>
      </c>
      <c r="M120" s="243"/>
    </row>
    <row r="121" spans="2:13" x14ac:dyDescent="0.25">
      <c r="B121" s="344"/>
      <c r="C121" s="347"/>
      <c r="D121" s="241">
        <v>2020</v>
      </c>
      <c r="F121" s="242">
        <v>90</v>
      </c>
      <c r="G121" s="243" t="s">
        <v>17</v>
      </c>
      <c r="H121" s="244">
        <v>97</v>
      </c>
      <c r="I121" s="245"/>
      <c r="J121" s="246">
        <v>96</v>
      </c>
      <c r="K121" s="243"/>
      <c r="L121" s="244">
        <v>97</v>
      </c>
      <c r="M121" s="243"/>
    </row>
    <row r="122" spans="2:13" x14ac:dyDescent="0.25">
      <c r="B122" s="342" t="s">
        <v>240</v>
      </c>
      <c r="C122" s="345"/>
      <c r="D122" s="234">
        <v>2000</v>
      </c>
      <c r="E122" s="235"/>
      <c r="F122" s="236">
        <v>98</v>
      </c>
      <c r="G122" s="237"/>
      <c r="H122" s="238" t="s">
        <v>0</v>
      </c>
      <c r="I122" s="239"/>
      <c r="J122" s="240">
        <v>95</v>
      </c>
      <c r="K122" s="237"/>
      <c r="L122" s="238">
        <v>91</v>
      </c>
      <c r="M122" s="237"/>
    </row>
    <row r="123" spans="2:13" x14ac:dyDescent="0.25">
      <c r="B123" s="343"/>
      <c r="C123" s="346"/>
      <c r="D123" s="241">
        <v>2010</v>
      </c>
      <c r="F123" s="242" t="s">
        <v>0</v>
      </c>
      <c r="G123" s="243"/>
      <c r="H123" s="244" t="s">
        <v>0</v>
      </c>
      <c r="I123" s="245"/>
      <c r="J123" s="246">
        <v>95</v>
      </c>
      <c r="K123" s="243"/>
      <c r="L123" s="244">
        <v>96</v>
      </c>
      <c r="M123" s="243"/>
    </row>
    <row r="124" spans="2:13" x14ac:dyDescent="0.25">
      <c r="B124" s="344"/>
      <c r="C124" s="347"/>
      <c r="D124" s="247">
        <v>2020</v>
      </c>
      <c r="E124" s="248"/>
      <c r="F124" s="249" t="s">
        <v>0</v>
      </c>
      <c r="G124" s="250"/>
      <c r="H124" s="251" t="s">
        <v>0</v>
      </c>
      <c r="I124" s="252"/>
      <c r="J124" s="253">
        <v>94</v>
      </c>
      <c r="K124" s="250"/>
      <c r="L124" s="251">
        <v>95</v>
      </c>
      <c r="M124" s="250"/>
    </row>
    <row r="125" spans="2:13" x14ac:dyDescent="0.25">
      <c r="B125" s="342" t="s">
        <v>83</v>
      </c>
      <c r="C125" s="345"/>
      <c r="D125" s="241">
        <v>2000</v>
      </c>
      <c r="F125" s="242" t="s">
        <v>0</v>
      </c>
      <c r="G125" s="243"/>
      <c r="H125" s="244">
        <v>90</v>
      </c>
      <c r="I125" s="245"/>
      <c r="J125" s="246">
        <v>91</v>
      </c>
      <c r="K125" s="243"/>
      <c r="L125" s="244">
        <v>94</v>
      </c>
      <c r="M125" s="243"/>
    </row>
    <row r="126" spans="2:13" x14ac:dyDescent="0.25">
      <c r="B126" s="343"/>
      <c r="C126" s="346"/>
      <c r="D126" s="241">
        <v>2010</v>
      </c>
      <c r="F126" s="242" t="s">
        <v>0</v>
      </c>
      <c r="G126" s="243"/>
      <c r="H126" s="244">
        <v>92</v>
      </c>
      <c r="I126" s="245"/>
      <c r="J126" s="246">
        <v>92</v>
      </c>
      <c r="K126" s="243"/>
      <c r="L126" s="244">
        <v>95</v>
      </c>
      <c r="M126" s="243"/>
    </row>
    <row r="127" spans="2:13" x14ac:dyDescent="0.25">
      <c r="B127" s="344"/>
      <c r="C127" s="347"/>
      <c r="D127" s="241">
        <v>2020</v>
      </c>
      <c r="F127" s="242" t="s">
        <v>0</v>
      </c>
      <c r="G127" s="243"/>
      <c r="H127" s="244">
        <v>91</v>
      </c>
      <c r="I127" s="245"/>
      <c r="J127" s="246">
        <v>91</v>
      </c>
      <c r="K127" s="243"/>
      <c r="L127" s="244">
        <v>93</v>
      </c>
      <c r="M127" s="243"/>
    </row>
    <row r="128" spans="2:13" x14ac:dyDescent="0.25">
      <c r="B128" s="342" t="s">
        <v>80</v>
      </c>
      <c r="C128" s="345"/>
      <c r="D128" s="234">
        <v>2000</v>
      </c>
      <c r="E128" s="235"/>
      <c r="F128" s="236" t="s">
        <v>0</v>
      </c>
      <c r="G128" s="237"/>
      <c r="H128" s="238" t="s">
        <v>0</v>
      </c>
      <c r="I128" s="239"/>
      <c r="J128" s="240">
        <v>82</v>
      </c>
      <c r="K128" s="237"/>
      <c r="L128" s="238">
        <v>93</v>
      </c>
      <c r="M128" s="237"/>
    </row>
    <row r="129" spans="2:13" x14ac:dyDescent="0.25">
      <c r="B129" s="343"/>
      <c r="C129" s="346"/>
      <c r="D129" s="241">
        <v>2010</v>
      </c>
      <c r="F129" s="242" t="s">
        <v>0</v>
      </c>
      <c r="G129" s="243"/>
      <c r="H129" s="244" t="s">
        <v>0</v>
      </c>
      <c r="I129" s="245"/>
      <c r="J129" s="246">
        <v>92</v>
      </c>
      <c r="K129" s="243"/>
      <c r="L129" s="244">
        <v>95</v>
      </c>
      <c r="M129" s="243"/>
    </row>
    <row r="130" spans="2:13" x14ac:dyDescent="0.25">
      <c r="B130" s="344"/>
      <c r="C130" s="347"/>
      <c r="D130" s="247">
        <v>2020</v>
      </c>
      <c r="E130" s="248"/>
      <c r="F130" s="249" t="s">
        <v>0</v>
      </c>
      <c r="G130" s="250"/>
      <c r="H130" s="251">
        <v>72</v>
      </c>
      <c r="I130" s="252"/>
      <c r="J130" s="253">
        <v>97</v>
      </c>
      <c r="K130" s="250"/>
      <c r="L130" s="251">
        <v>96</v>
      </c>
      <c r="M130" s="250"/>
    </row>
    <row r="131" spans="2:13" x14ac:dyDescent="0.25">
      <c r="B131" s="342" t="s">
        <v>79</v>
      </c>
      <c r="C131" s="345"/>
      <c r="D131" s="241">
        <v>2000</v>
      </c>
      <c r="F131" s="242">
        <v>16</v>
      </c>
      <c r="G131" s="243"/>
      <c r="H131" s="244" t="s">
        <v>0</v>
      </c>
      <c r="I131" s="245"/>
      <c r="J131" s="246">
        <v>91</v>
      </c>
      <c r="K131" s="243"/>
      <c r="L131" s="244">
        <v>99</v>
      </c>
      <c r="M131" s="243"/>
    </row>
    <row r="132" spans="2:13" x14ac:dyDescent="0.25">
      <c r="B132" s="343"/>
      <c r="C132" s="346"/>
      <c r="D132" s="241">
        <v>2010</v>
      </c>
      <c r="F132" s="242">
        <v>27</v>
      </c>
      <c r="G132" s="243"/>
      <c r="H132" s="244">
        <v>42</v>
      </c>
      <c r="I132" s="245" t="s">
        <v>6</v>
      </c>
      <c r="J132" s="246">
        <v>97</v>
      </c>
      <c r="K132" s="243"/>
      <c r="L132" s="244">
        <v>98</v>
      </c>
      <c r="M132" s="243"/>
    </row>
    <row r="133" spans="2:13" x14ac:dyDescent="0.25">
      <c r="B133" s="344"/>
      <c r="C133" s="347"/>
      <c r="D133" s="241">
        <v>2020</v>
      </c>
      <c r="F133" s="242">
        <v>26</v>
      </c>
      <c r="G133" s="243"/>
      <c r="H133" s="251">
        <v>97</v>
      </c>
      <c r="I133" s="245"/>
      <c r="J133" s="246">
        <v>97</v>
      </c>
      <c r="K133" s="243"/>
      <c r="L133" s="244">
        <v>97</v>
      </c>
      <c r="M133" s="243"/>
    </row>
    <row r="134" spans="2:13" x14ac:dyDescent="0.25">
      <c r="B134" s="342" t="s">
        <v>239</v>
      </c>
      <c r="C134" s="345"/>
      <c r="D134" s="234">
        <v>2000</v>
      </c>
      <c r="E134" s="235"/>
      <c r="F134" s="236">
        <v>99</v>
      </c>
      <c r="G134" s="237"/>
      <c r="H134" s="244">
        <v>76</v>
      </c>
      <c r="I134" s="239"/>
      <c r="J134" s="240">
        <v>94</v>
      </c>
      <c r="K134" s="237"/>
      <c r="L134" s="238">
        <v>97</v>
      </c>
      <c r="M134" s="237"/>
    </row>
    <row r="135" spans="2:13" x14ac:dyDescent="0.25">
      <c r="B135" s="343"/>
      <c r="C135" s="346"/>
      <c r="D135" s="241">
        <v>2010</v>
      </c>
      <c r="F135" s="242">
        <v>99</v>
      </c>
      <c r="G135" s="243"/>
      <c r="H135" s="244">
        <v>76</v>
      </c>
      <c r="I135" s="245"/>
      <c r="J135" s="246">
        <v>98</v>
      </c>
      <c r="K135" s="243"/>
      <c r="L135" s="244">
        <v>99</v>
      </c>
      <c r="M135" s="243"/>
    </row>
    <row r="136" spans="2:13" x14ac:dyDescent="0.25">
      <c r="B136" s="344"/>
      <c r="C136" s="347"/>
      <c r="D136" s="247">
        <v>2020</v>
      </c>
      <c r="E136" s="248"/>
      <c r="F136" s="249">
        <v>99</v>
      </c>
      <c r="G136" s="250" t="s">
        <v>7</v>
      </c>
      <c r="H136" s="251">
        <v>97</v>
      </c>
      <c r="I136" s="252" t="s">
        <v>7</v>
      </c>
      <c r="J136" s="253">
        <v>96</v>
      </c>
      <c r="K136" s="250" t="s">
        <v>7</v>
      </c>
      <c r="L136" s="251">
        <v>97</v>
      </c>
      <c r="M136" s="250" t="s">
        <v>7</v>
      </c>
    </row>
    <row r="137" spans="2:13" x14ac:dyDescent="0.25">
      <c r="B137" s="342" t="s">
        <v>77</v>
      </c>
      <c r="C137" s="345"/>
      <c r="D137" s="241">
        <v>2000</v>
      </c>
      <c r="F137" s="242">
        <v>96</v>
      </c>
      <c r="G137" s="243"/>
      <c r="H137" s="244">
        <v>76</v>
      </c>
      <c r="I137" s="245"/>
      <c r="J137" s="246">
        <v>87</v>
      </c>
      <c r="K137" s="243"/>
      <c r="L137" s="244">
        <v>85</v>
      </c>
      <c r="M137" s="243"/>
    </row>
    <row r="138" spans="2:13" x14ac:dyDescent="0.25">
      <c r="B138" s="343"/>
      <c r="C138" s="346"/>
      <c r="D138" s="241">
        <v>2010</v>
      </c>
      <c r="F138" s="242">
        <v>97</v>
      </c>
      <c r="G138" s="243"/>
      <c r="H138" s="244">
        <v>76</v>
      </c>
      <c r="I138" s="245"/>
      <c r="J138" s="246">
        <v>97</v>
      </c>
      <c r="K138" s="243"/>
      <c r="L138" s="244">
        <v>97</v>
      </c>
      <c r="M138" s="243"/>
    </row>
    <row r="139" spans="2:13" x14ac:dyDescent="0.25">
      <c r="B139" s="344"/>
      <c r="C139" s="347"/>
      <c r="D139" s="241">
        <v>2020</v>
      </c>
      <c r="F139" s="242">
        <v>96</v>
      </c>
      <c r="G139" s="243"/>
      <c r="H139" s="251">
        <v>98</v>
      </c>
      <c r="I139" s="245"/>
      <c r="J139" s="246">
        <v>95</v>
      </c>
      <c r="K139" s="243"/>
      <c r="L139" s="244">
        <v>98</v>
      </c>
      <c r="M139" s="243"/>
    </row>
    <row r="140" spans="2:13" x14ac:dyDescent="0.25">
      <c r="B140" s="342" t="s">
        <v>238</v>
      </c>
      <c r="C140" s="345"/>
      <c r="D140" s="234">
        <v>2000</v>
      </c>
      <c r="E140" s="235"/>
      <c r="F140" s="236">
        <v>98</v>
      </c>
      <c r="G140" s="237"/>
      <c r="H140" s="244">
        <v>76</v>
      </c>
      <c r="I140" s="239"/>
      <c r="J140" s="240">
        <v>99</v>
      </c>
      <c r="K140" s="237"/>
      <c r="L140" s="238">
        <v>99</v>
      </c>
      <c r="M140" s="237"/>
    </row>
    <row r="141" spans="2:13" x14ac:dyDescent="0.25">
      <c r="B141" s="343"/>
      <c r="C141" s="346"/>
      <c r="D141" s="241">
        <v>2010</v>
      </c>
      <c r="F141" s="242">
        <v>92</v>
      </c>
      <c r="G141" s="243"/>
      <c r="H141" s="244">
        <v>76</v>
      </c>
      <c r="I141" s="245"/>
      <c r="J141" s="246">
        <v>56</v>
      </c>
      <c r="K141" s="243"/>
      <c r="L141" s="244">
        <v>52</v>
      </c>
      <c r="M141" s="243"/>
    </row>
    <row r="142" spans="2:13" x14ac:dyDescent="0.25">
      <c r="B142" s="344"/>
      <c r="C142" s="347"/>
      <c r="D142" s="247">
        <v>2020</v>
      </c>
      <c r="E142" s="248"/>
      <c r="F142" s="249">
        <v>93</v>
      </c>
      <c r="G142" s="250"/>
      <c r="H142" s="251">
        <v>81</v>
      </c>
      <c r="I142" s="252"/>
      <c r="J142" s="253">
        <v>85</v>
      </c>
      <c r="K142" s="250"/>
      <c r="L142" s="251">
        <v>81</v>
      </c>
      <c r="M142" s="250"/>
    </row>
    <row r="143" spans="2:13" x14ac:dyDescent="0.25">
      <c r="B143" s="342" t="s">
        <v>237</v>
      </c>
      <c r="C143" s="345"/>
      <c r="D143" s="234">
        <v>2000</v>
      </c>
      <c r="E143" s="235"/>
      <c r="F143" s="236">
        <v>99</v>
      </c>
      <c r="G143" s="237"/>
      <c r="H143" s="244">
        <v>76</v>
      </c>
      <c r="I143" s="239"/>
      <c r="J143" s="240">
        <v>99</v>
      </c>
      <c r="K143" s="237"/>
      <c r="L143" s="238">
        <v>99</v>
      </c>
      <c r="M143" s="237"/>
    </row>
    <row r="144" spans="2:13" x14ac:dyDescent="0.25">
      <c r="B144" s="343"/>
      <c r="C144" s="346"/>
      <c r="D144" s="241">
        <v>2010</v>
      </c>
      <c r="F144" s="242">
        <v>99</v>
      </c>
      <c r="G144" s="243"/>
      <c r="H144" s="244">
        <v>76</v>
      </c>
      <c r="I144" s="245"/>
      <c r="J144" s="246">
        <v>99</v>
      </c>
      <c r="K144" s="243"/>
      <c r="L144" s="244">
        <v>99</v>
      </c>
      <c r="M144" s="243"/>
    </row>
    <row r="145" spans="2:19" x14ac:dyDescent="0.25">
      <c r="B145" s="344"/>
      <c r="C145" s="347"/>
      <c r="D145" s="247">
        <v>2020</v>
      </c>
      <c r="E145" s="248"/>
      <c r="F145" s="249">
        <v>99</v>
      </c>
      <c r="G145" s="250" t="s">
        <v>7</v>
      </c>
      <c r="H145" s="251" t="s">
        <v>0</v>
      </c>
      <c r="I145" s="252"/>
      <c r="J145" s="253">
        <v>99</v>
      </c>
      <c r="K145" s="250" t="s">
        <v>7</v>
      </c>
      <c r="L145" s="251">
        <v>99</v>
      </c>
      <c r="M145" s="250" t="s">
        <v>7</v>
      </c>
      <c r="S145" s="274"/>
    </row>
    <row r="146" spans="2:19" x14ac:dyDescent="0.25">
      <c r="B146" s="342" t="s">
        <v>236</v>
      </c>
      <c r="C146" s="345"/>
      <c r="D146" s="241">
        <v>2000</v>
      </c>
      <c r="F146" s="242" t="s">
        <v>0</v>
      </c>
      <c r="G146" s="243"/>
      <c r="H146" s="244">
        <v>76</v>
      </c>
      <c r="I146" s="245"/>
      <c r="J146" s="246">
        <v>88</v>
      </c>
      <c r="K146" s="243"/>
      <c r="L146" s="244">
        <v>91</v>
      </c>
      <c r="M146" s="243"/>
    </row>
    <row r="147" spans="2:19" x14ac:dyDescent="0.25">
      <c r="B147" s="343"/>
      <c r="C147" s="346"/>
      <c r="D147" s="241">
        <v>2010</v>
      </c>
      <c r="F147" s="242" t="s">
        <v>0</v>
      </c>
      <c r="G147" s="243"/>
      <c r="H147" s="244">
        <v>76</v>
      </c>
      <c r="I147" s="245"/>
      <c r="J147" s="246">
        <v>89</v>
      </c>
      <c r="K147" s="243"/>
      <c r="L147" s="244">
        <v>94</v>
      </c>
      <c r="M147" s="243"/>
    </row>
    <row r="148" spans="2:19" x14ac:dyDescent="0.25">
      <c r="B148" s="344"/>
      <c r="C148" s="347"/>
      <c r="D148" s="241">
        <v>2016</v>
      </c>
      <c r="F148" s="242" t="s">
        <v>0</v>
      </c>
      <c r="G148" s="243"/>
      <c r="H148" s="251">
        <v>93</v>
      </c>
      <c r="I148" s="245"/>
      <c r="J148" s="246">
        <v>91</v>
      </c>
      <c r="K148" s="243"/>
      <c r="L148" s="244">
        <v>93</v>
      </c>
      <c r="M148" s="243"/>
    </row>
    <row r="149" spans="2:19" x14ac:dyDescent="0.25">
      <c r="B149" s="342" t="s">
        <v>72</v>
      </c>
      <c r="C149" s="345"/>
      <c r="D149" s="234">
        <v>2000</v>
      </c>
      <c r="E149" s="235"/>
      <c r="F149" s="236" t="s">
        <v>0</v>
      </c>
      <c r="G149" s="237"/>
      <c r="H149" s="244">
        <v>76</v>
      </c>
      <c r="I149" s="239"/>
      <c r="J149" s="240">
        <v>74</v>
      </c>
      <c r="K149" s="237"/>
      <c r="L149" s="238">
        <v>87</v>
      </c>
      <c r="M149" s="237"/>
    </row>
    <row r="150" spans="2:19" x14ac:dyDescent="0.25">
      <c r="B150" s="343"/>
      <c r="C150" s="346"/>
      <c r="D150" s="241">
        <v>2010</v>
      </c>
      <c r="F150" s="242" t="s">
        <v>0</v>
      </c>
      <c r="G150" s="243"/>
      <c r="H150" s="244">
        <v>76</v>
      </c>
      <c r="I150" s="245"/>
      <c r="J150" s="246">
        <v>91</v>
      </c>
      <c r="K150" s="243"/>
      <c r="L150" s="244">
        <v>96</v>
      </c>
      <c r="M150" s="243"/>
    </row>
    <row r="151" spans="2:19" x14ac:dyDescent="0.25">
      <c r="B151" s="344"/>
      <c r="C151" s="347"/>
      <c r="D151" s="247">
        <v>2020</v>
      </c>
      <c r="E151" s="248"/>
      <c r="F151" s="249" t="s">
        <v>0</v>
      </c>
      <c r="G151" s="250"/>
      <c r="H151" s="251">
        <v>94</v>
      </c>
      <c r="I151" s="252"/>
      <c r="J151" s="253">
        <v>92</v>
      </c>
      <c r="K151" s="250"/>
      <c r="L151" s="251">
        <v>94</v>
      </c>
      <c r="M151" s="250"/>
    </row>
    <row r="152" spans="2:19" x14ac:dyDescent="0.25">
      <c r="B152" s="342" t="s">
        <v>235</v>
      </c>
      <c r="C152" s="345"/>
      <c r="D152" s="241">
        <v>2000</v>
      </c>
      <c r="F152" s="242">
        <v>98</v>
      </c>
      <c r="G152" s="243"/>
      <c r="H152" s="244">
        <v>76</v>
      </c>
      <c r="I152" s="245"/>
      <c r="J152" s="246">
        <v>94</v>
      </c>
      <c r="K152" s="243"/>
      <c r="L152" s="244">
        <v>94</v>
      </c>
      <c r="M152" s="243"/>
    </row>
    <row r="153" spans="2:19" x14ac:dyDescent="0.25">
      <c r="B153" s="343"/>
      <c r="C153" s="346"/>
      <c r="D153" s="241">
        <v>2010</v>
      </c>
      <c r="F153" s="242">
        <v>98</v>
      </c>
      <c r="G153" s="243"/>
      <c r="H153" s="244">
        <v>76</v>
      </c>
      <c r="I153" s="245"/>
      <c r="J153" s="246">
        <v>94</v>
      </c>
      <c r="K153" s="243"/>
      <c r="L153" s="244">
        <v>94</v>
      </c>
      <c r="M153" s="243"/>
    </row>
    <row r="154" spans="2:19" x14ac:dyDescent="0.25">
      <c r="B154" s="343"/>
      <c r="C154" s="346"/>
      <c r="D154" s="241">
        <v>2020</v>
      </c>
      <c r="F154" s="242">
        <v>86</v>
      </c>
      <c r="G154" s="243"/>
      <c r="H154" s="244">
        <v>91</v>
      </c>
      <c r="I154" s="245"/>
      <c r="J154" s="246">
        <v>99</v>
      </c>
      <c r="K154" s="243"/>
      <c r="L154" s="244">
        <v>90</v>
      </c>
      <c r="M154" s="243"/>
    </row>
    <row r="155" spans="2:19" x14ac:dyDescent="0.25">
      <c r="C155" s="275"/>
    </row>
    <row r="156" spans="2:19" x14ac:dyDescent="0.25">
      <c r="B156" s="276" t="s">
        <v>308</v>
      </c>
      <c r="C156" s="275"/>
    </row>
    <row r="157" spans="2:19" x14ac:dyDescent="0.25">
      <c r="B157" s="276" t="s">
        <v>234</v>
      </c>
      <c r="C157" s="275"/>
    </row>
    <row r="158" spans="2:19" x14ac:dyDescent="0.25">
      <c r="B158" s="276" t="s">
        <v>233</v>
      </c>
    </row>
    <row r="159" spans="2:19" x14ac:dyDescent="0.25">
      <c r="B159" s="276" t="s">
        <v>309</v>
      </c>
    </row>
    <row r="160" spans="2:19" x14ac:dyDescent="0.25">
      <c r="B160" s="276" t="s">
        <v>215</v>
      </c>
    </row>
    <row r="161" spans="1:13" x14ac:dyDescent="0.25">
      <c r="B161" s="276" t="s">
        <v>232</v>
      </c>
    </row>
    <row r="162" spans="1:13" x14ac:dyDescent="0.25">
      <c r="B162" s="276" t="s">
        <v>231</v>
      </c>
    </row>
    <row r="163" spans="1:13" x14ac:dyDescent="0.25">
      <c r="B163" s="276" t="s">
        <v>212</v>
      </c>
    </row>
    <row r="164" spans="1:13" x14ac:dyDescent="0.25">
      <c r="B164" s="276" t="s">
        <v>230</v>
      </c>
    </row>
    <row r="165" spans="1:13" x14ac:dyDescent="0.25">
      <c r="B165" s="276" t="s">
        <v>229</v>
      </c>
    </row>
    <row r="166" spans="1:13" x14ac:dyDescent="0.25">
      <c r="B166" s="276" t="s">
        <v>228</v>
      </c>
    </row>
    <row r="167" spans="1:13" x14ac:dyDescent="0.25">
      <c r="B167" s="276" t="s">
        <v>227</v>
      </c>
    </row>
    <row r="168" spans="1:13" x14ac:dyDescent="0.25">
      <c r="B168" s="276" t="s">
        <v>310</v>
      </c>
    </row>
    <row r="169" spans="1:13" x14ac:dyDescent="0.25">
      <c r="B169" s="276"/>
    </row>
    <row r="170" spans="1:13" x14ac:dyDescent="0.25">
      <c r="A170" s="277" t="s">
        <v>226</v>
      </c>
      <c r="B170" s="19" t="s">
        <v>35</v>
      </c>
      <c r="C170" s="5"/>
      <c r="D170" s="5"/>
      <c r="E170" s="5"/>
      <c r="F170" s="5"/>
      <c r="G170" s="5"/>
      <c r="H170" s="5"/>
      <c r="I170" s="32"/>
      <c r="J170" s="5"/>
      <c r="K170" s="5"/>
      <c r="L170" s="5"/>
      <c r="M170" s="5"/>
    </row>
    <row r="171" spans="1:13" x14ac:dyDescent="0.25">
      <c r="A171" s="278"/>
      <c r="B171" s="21" t="s">
        <v>55</v>
      </c>
      <c r="C171" s="5"/>
      <c r="D171" s="5"/>
      <c r="E171" s="5"/>
      <c r="F171" s="5"/>
      <c r="G171" s="5"/>
      <c r="H171" s="5"/>
      <c r="I171" s="32"/>
      <c r="J171" s="5"/>
      <c r="K171" s="5"/>
      <c r="L171" s="5"/>
      <c r="M171" s="5"/>
    </row>
    <row r="172" spans="1:13" x14ac:dyDescent="0.25">
      <c r="B172" s="130"/>
    </row>
    <row r="173" spans="1:13" x14ac:dyDescent="0.25">
      <c r="B173" s="130"/>
    </row>
    <row r="174" spans="1:13" x14ac:dyDescent="0.25">
      <c r="B174" s="130"/>
    </row>
    <row r="175" spans="1:13" x14ac:dyDescent="0.25">
      <c r="B175" s="130"/>
    </row>
    <row r="176" spans="1:13" x14ac:dyDescent="0.25">
      <c r="B176" s="130"/>
    </row>
    <row r="177" spans="2:2" x14ac:dyDescent="0.25">
      <c r="B177" s="130"/>
    </row>
    <row r="178" spans="2:2" x14ac:dyDescent="0.25">
      <c r="B178" s="130"/>
    </row>
    <row r="179" spans="2:2" x14ac:dyDescent="0.25">
      <c r="B179" s="130"/>
    </row>
    <row r="180" spans="2:2" x14ac:dyDescent="0.25">
      <c r="B180" s="130"/>
    </row>
    <row r="181" spans="2:2" x14ac:dyDescent="0.25">
      <c r="B181" s="130"/>
    </row>
    <row r="182" spans="2:2" x14ac:dyDescent="0.25">
      <c r="B182" s="130"/>
    </row>
    <row r="183" spans="2:2" x14ac:dyDescent="0.25">
      <c r="B183" s="130"/>
    </row>
    <row r="184" spans="2:2" x14ac:dyDescent="0.25">
      <c r="B184" s="130"/>
    </row>
    <row r="185" spans="2:2" x14ac:dyDescent="0.25">
      <c r="B185" s="130"/>
    </row>
    <row r="186" spans="2:2" x14ac:dyDescent="0.25">
      <c r="B186" s="130"/>
    </row>
    <row r="187" spans="2:2" x14ac:dyDescent="0.25">
      <c r="B187" s="130"/>
    </row>
    <row r="188" spans="2:2" x14ac:dyDescent="0.25">
      <c r="B188" s="130"/>
    </row>
    <row r="189" spans="2:2" x14ac:dyDescent="0.25">
      <c r="B189" s="130"/>
    </row>
    <row r="190" spans="2:2" x14ac:dyDescent="0.25">
      <c r="B190" s="130"/>
    </row>
  </sheetData>
  <mergeCells count="107">
    <mergeCell ref="B149:B151"/>
    <mergeCell ref="C149:C151"/>
    <mergeCell ref="B152:B154"/>
    <mergeCell ref="C152:C154"/>
    <mergeCell ref="B140:B142"/>
    <mergeCell ref="C140:C142"/>
    <mergeCell ref="B143:B145"/>
    <mergeCell ref="C143:C145"/>
    <mergeCell ref="B146:B148"/>
    <mergeCell ref="C146:C148"/>
    <mergeCell ref="B131:B133"/>
    <mergeCell ref="C131:C133"/>
    <mergeCell ref="B134:B136"/>
    <mergeCell ref="C134:C136"/>
    <mergeCell ref="B137:B139"/>
    <mergeCell ref="C137:C139"/>
    <mergeCell ref="B122:B124"/>
    <mergeCell ref="C122:C124"/>
    <mergeCell ref="B125:B127"/>
    <mergeCell ref="C125:C127"/>
    <mergeCell ref="B128:B130"/>
    <mergeCell ref="C128:C130"/>
    <mergeCell ref="B113:B115"/>
    <mergeCell ref="C113:C115"/>
    <mergeCell ref="B116:B118"/>
    <mergeCell ref="C116:C118"/>
    <mergeCell ref="B119:B121"/>
    <mergeCell ref="C119:C121"/>
    <mergeCell ref="B104:B106"/>
    <mergeCell ref="C104:C106"/>
    <mergeCell ref="B107:B109"/>
    <mergeCell ref="C107:C109"/>
    <mergeCell ref="B110:B112"/>
    <mergeCell ref="C110:C112"/>
    <mergeCell ref="B95:B97"/>
    <mergeCell ref="C95:C97"/>
    <mergeCell ref="B98:B100"/>
    <mergeCell ref="C98:C100"/>
    <mergeCell ref="B101:B103"/>
    <mergeCell ref="C101:C103"/>
    <mergeCell ref="B86:B88"/>
    <mergeCell ref="C86:C88"/>
    <mergeCell ref="B89:B91"/>
    <mergeCell ref="C89:C91"/>
    <mergeCell ref="B92:B94"/>
    <mergeCell ref="C92:C94"/>
    <mergeCell ref="B77:B79"/>
    <mergeCell ref="C77:C79"/>
    <mergeCell ref="B80:B82"/>
    <mergeCell ref="C80:C82"/>
    <mergeCell ref="B83:B85"/>
    <mergeCell ref="C83:C85"/>
    <mergeCell ref="B68:B70"/>
    <mergeCell ref="C68:C70"/>
    <mergeCell ref="B71:B73"/>
    <mergeCell ref="C71:C73"/>
    <mergeCell ref="B74:B76"/>
    <mergeCell ref="C74:C76"/>
    <mergeCell ref="B59:B61"/>
    <mergeCell ref="C59:C61"/>
    <mergeCell ref="B62:B64"/>
    <mergeCell ref="C62:C64"/>
    <mergeCell ref="B65:B67"/>
    <mergeCell ref="C65:C67"/>
    <mergeCell ref="B50:B52"/>
    <mergeCell ref="C50:C52"/>
    <mergeCell ref="B53:B55"/>
    <mergeCell ref="C53:C55"/>
    <mergeCell ref="B56:B58"/>
    <mergeCell ref="C56:C58"/>
    <mergeCell ref="B41:B43"/>
    <mergeCell ref="C41:C43"/>
    <mergeCell ref="B44:B46"/>
    <mergeCell ref="C44:C46"/>
    <mergeCell ref="B47:B49"/>
    <mergeCell ref="C47:C49"/>
    <mergeCell ref="B32:B34"/>
    <mergeCell ref="C32:C34"/>
    <mergeCell ref="B35:B37"/>
    <mergeCell ref="C35:C37"/>
    <mergeCell ref="B38:B40"/>
    <mergeCell ref="C38:C40"/>
    <mergeCell ref="B23:B25"/>
    <mergeCell ref="C23:C25"/>
    <mergeCell ref="B26:B28"/>
    <mergeCell ref="C26:C28"/>
    <mergeCell ref="B29:B31"/>
    <mergeCell ref="C29:C31"/>
    <mergeCell ref="B14:B16"/>
    <mergeCell ref="C14:C16"/>
    <mergeCell ref="B17:B19"/>
    <mergeCell ref="C17:C19"/>
    <mergeCell ref="B20:B22"/>
    <mergeCell ref="C20:C22"/>
    <mergeCell ref="H3:I3"/>
    <mergeCell ref="J3:K3"/>
    <mergeCell ref="L3:M3"/>
    <mergeCell ref="F4:M4"/>
    <mergeCell ref="B5:B7"/>
    <mergeCell ref="C5:C7"/>
    <mergeCell ref="B8:B10"/>
    <mergeCell ref="C8:C10"/>
    <mergeCell ref="B11:B13"/>
    <mergeCell ref="C11:C13"/>
    <mergeCell ref="B3:C4"/>
    <mergeCell ref="D3:E4"/>
    <mergeCell ref="F3:G3"/>
  </mergeCells>
  <hyperlinks>
    <hyperlink ref="B171" r:id="rId1" xr:uid="{00000000-0004-0000-0700-000000000000}"/>
    <hyperlink ref="B170" r:id="rId2" xr:uid="{00000000-0004-0000-0700-000001000000}"/>
    <hyperlink ref="O2" location="'Spis Contents'!A1" display="Powrót do spisu" xr:uid="{00000000-0004-0000-0700-000002000000}"/>
  </hyperlinks>
  <pageMargins left="0.70866141732283472" right="0.70866141732283472" top="0.74803149606299213" bottom="0.74803149606299213" header="0.31496062992125984" footer="0.31496062992125984"/>
  <pageSetup paperSize="9"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8"/>
  <sheetViews>
    <sheetView workbookViewId="0">
      <selection activeCell="A2" sqref="A2"/>
    </sheetView>
  </sheetViews>
  <sheetFormatPr defaultRowHeight="15" customHeight="1" x14ac:dyDescent="0.25"/>
  <cols>
    <col min="1" max="1" width="9.140625" style="17"/>
    <col min="2" max="2" width="80.7109375" style="3" customWidth="1"/>
    <col min="3" max="3" width="1.7109375" style="3" customWidth="1"/>
    <col min="4" max="4" width="80.7109375" style="4" customWidth="1"/>
    <col min="5" max="16384" width="9.140625" style="3"/>
  </cols>
  <sheetData>
    <row r="1" spans="1:6" ht="12" x14ac:dyDescent="0.25"/>
    <row r="2" spans="1:6" ht="36" x14ac:dyDescent="0.2">
      <c r="A2" s="17" t="s">
        <v>39</v>
      </c>
      <c r="B2" s="7" t="s">
        <v>16</v>
      </c>
      <c r="C2" s="7"/>
      <c r="D2" s="28" t="s">
        <v>137</v>
      </c>
      <c r="F2" s="30" t="s">
        <v>189</v>
      </c>
    </row>
    <row r="3" spans="1:6" ht="69.75" customHeight="1" x14ac:dyDescent="0.25">
      <c r="A3" s="17" t="s">
        <v>40</v>
      </c>
      <c r="B3" s="7" t="s">
        <v>165</v>
      </c>
      <c r="C3" s="7"/>
      <c r="D3" s="28" t="s">
        <v>166</v>
      </c>
    </row>
    <row r="4" spans="1:6" ht="112.5" customHeight="1" x14ac:dyDescent="0.25">
      <c r="A4" s="17" t="s">
        <v>42</v>
      </c>
      <c r="B4" s="7" t="s">
        <v>321</v>
      </c>
      <c r="C4" s="12"/>
      <c r="D4" s="28" t="s">
        <v>322</v>
      </c>
    </row>
    <row r="5" spans="1:6" ht="54.75" customHeight="1" x14ac:dyDescent="0.25">
      <c r="A5" s="17" t="s">
        <v>42</v>
      </c>
      <c r="B5" s="7" t="s">
        <v>266</v>
      </c>
      <c r="C5" s="12"/>
      <c r="D5" s="28" t="s">
        <v>267</v>
      </c>
    </row>
    <row r="6" spans="1:6" ht="34.5" customHeight="1" x14ac:dyDescent="0.25">
      <c r="A6" s="355" t="s">
        <v>42</v>
      </c>
      <c r="B6" s="7" t="s">
        <v>222</v>
      </c>
      <c r="C6" s="12"/>
      <c r="D6" s="28" t="s">
        <v>223</v>
      </c>
    </row>
    <row r="7" spans="1:6" ht="57.75" customHeight="1" x14ac:dyDescent="0.25">
      <c r="A7" s="355"/>
      <c r="B7" s="7" t="s">
        <v>34</v>
      </c>
      <c r="C7" s="12"/>
      <c r="D7" s="28" t="s">
        <v>224</v>
      </c>
    </row>
    <row r="8" spans="1:6" ht="44.25" customHeight="1" x14ac:dyDescent="0.25">
      <c r="A8" s="355"/>
      <c r="B8" s="7" t="s">
        <v>33</v>
      </c>
      <c r="C8" s="12"/>
      <c r="D8" s="31" t="s">
        <v>225</v>
      </c>
    </row>
  </sheetData>
  <mergeCells count="1">
    <mergeCell ref="A6:A8"/>
  </mergeCells>
  <hyperlinks>
    <hyperlink ref="F2" location="'Spis Contents'!A1" display="Powrót do spisu" xr:uid="{00000000-0004-0000-08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Nazwane zakresy</vt:lpstr>
      </vt:variant>
      <vt:variant>
        <vt:i4>2</vt:i4>
      </vt:variant>
    </vt:vector>
  </HeadingPairs>
  <TitlesOfParts>
    <vt:vector size="11" baseType="lpstr">
      <vt:lpstr>Spis Contents</vt:lpstr>
      <vt:lpstr>T.8.1</vt:lpstr>
      <vt:lpstr>T.8.2</vt:lpstr>
      <vt:lpstr>T.8.3.1</vt:lpstr>
      <vt:lpstr>T.8.3.2</vt:lpstr>
      <vt:lpstr>T.8.3.3</vt:lpstr>
      <vt:lpstr>T.8.3.4</vt:lpstr>
      <vt:lpstr>T.8.4</vt:lpstr>
      <vt:lpstr>Metadata</vt:lpstr>
      <vt:lpstr>T.8.4!Obszar_wydruku</vt:lpstr>
      <vt:lpstr>T.8.4!Tytuły_wydruku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2021-12-29T21:03:14Z</dcterms:modified>
</cp:coreProperties>
</file>