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obr\Strony promujace\Ochrona zdrowia\2020\"/>
    </mc:Choice>
  </mc:AlternateContent>
  <bookViews>
    <workbookView xWindow="0" yWindow="0" windowWidth="29070" windowHeight="15870"/>
  </bookViews>
  <sheets>
    <sheet name="Arkusz1" sheetId="7" r:id="rId1"/>
    <sheet name="1" sheetId="2" r:id="rId2"/>
    <sheet name="2" sheetId="3" r:id="rId3"/>
    <sheet name="3" sheetId="4" r:id="rId4"/>
    <sheet name="4" sheetId="5" r:id="rId5"/>
    <sheet name="5" sheetId="6" r:id="rId6"/>
  </sheets>
  <calcPr calcId="152511"/>
</workbook>
</file>

<file path=xl/calcChain.xml><?xml version="1.0" encoding="utf-8"?>
<calcChain xmlns="http://schemas.openxmlformats.org/spreadsheetml/2006/main">
  <c r="O3" i="7" l="1"/>
  <c r="N7" i="4" l="1"/>
  <c r="G4" i="7" l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3" i="7"/>
  <c r="L13" i="3"/>
  <c r="L12" i="3"/>
  <c r="K4" i="7" l="1"/>
  <c r="I4" i="7"/>
  <c r="H4" i="7"/>
  <c r="M9" i="4" l="1"/>
  <c r="M8" i="4"/>
  <c r="L14" i="3"/>
  <c r="L15" i="3"/>
  <c r="T23" i="5" l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7" i="5"/>
  <c r="F28" i="5"/>
  <c r="F29" i="5"/>
  <c r="E7" i="5" l="1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L8" i="4"/>
  <c r="L9" i="4"/>
  <c r="K9" i="4"/>
  <c r="J9" i="4"/>
  <c r="I9" i="4"/>
  <c r="H9" i="4"/>
  <c r="G9" i="4"/>
  <c r="F9" i="4"/>
  <c r="E9" i="4"/>
  <c r="D9" i="4"/>
  <c r="K8" i="4"/>
  <c r="J8" i="4"/>
  <c r="I8" i="4"/>
  <c r="H8" i="4"/>
  <c r="G8" i="4"/>
  <c r="F8" i="4"/>
  <c r="E8" i="4"/>
  <c r="D8" i="4"/>
  <c r="T22" i="5" l="1"/>
  <c r="T26" i="5"/>
  <c r="T25" i="5"/>
  <c r="T24" i="5"/>
</calcChain>
</file>

<file path=xl/sharedStrings.xml><?xml version="1.0" encoding="utf-8"?>
<sst xmlns="http://schemas.openxmlformats.org/spreadsheetml/2006/main" count="469" uniqueCount="165">
  <si>
    <t>Kod</t>
  </si>
  <si>
    <t>Nazwa</t>
  </si>
  <si>
    <t>przychodnie ogółem</t>
  </si>
  <si>
    <t>przychodnie na 10 tys. ludności</t>
  </si>
  <si>
    <t>2019</t>
  </si>
  <si>
    <t>[ob.]</t>
  </si>
  <si>
    <t>1200000</t>
  </si>
  <si>
    <t>MAŁOPOLSKIE</t>
  </si>
  <si>
    <t>1201000</t>
  </si>
  <si>
    <t>Powiat bocheński</t>
  </si>
  <si>
    <t>1202000</t>
  </si>
  <si>
    <t>Powiat brzeski</t>
  </si>
  <si>
    <t>1203000</t>
  </si>
  <si>
    <t>Powiat chrzanowski</t>
  </si>
  <si>
    <t>1204000</t>
  </si>
  <si>
    <t>Powiat dąbrowski</t>
  </si>
  <si>
    <t>1205000</t>
  </si>
  <si>
    <t>Powiat gorlicki</t>
  </si>
  <si>
    <t>1206000</t>
  </si>
  <si>
    <t>Powiat krakowski</t>
  </si>
  <si>
    <t>1207000</t>
  </si>
  <si>
    <t>Powiat limanowski</t>
  </si>
  <si>
    <t>1208000</t>
  </si>
  <si>
    <t>Powiat miechowski</t>
  </si>
  <si>
    <t>1209000</t>
  </si>
  <si>
    <t>Powiat myślenicki</t>
  </si>
  <si>
    <t>1210000</t>
  </si>
  <si>
    <t>Powiat nowosądecki</t>
  </si>
  <si>
    <t>1211000</t>
  </si>
  <si>
    <t>Powiat nowotarski</t>
  </si>
  <si>
    <t>1212000</t>
  </si>
  <si>
    <t>Powiat olkuski</t>
  </si>
  <si>
    <t>1213000</t>
  </si>
  <si>
    <t>Powiat oświęcimski</t>
  </si>
  <si>
    <t>1214000</t>
  </si>
  <si>
    <t>Powiat proszowicki</t>
  </si>
  <si>
    <t>1215000</t>
  </si>
  <si>
    <t>Powiat suski</t>
  </si>
  <si>
    <t>1216000</t>
  </si>
  <si>
    <t>Powiat tarnowski</t>
  </si>
  <si>
    <t>1217000</t>
  </si>
  <si>
    <t>Powiat tatrzański</t>
  </si>
  <si>
    <t>1218000</t>
  </si>
  <si>
    <t>Powiat wadowicki</t>
  </si>
  <si>
    <t>1219000</t>
  </si>
  <si>
    <t>Powiat wielicki</t>
  </si>
  <si>
    <t>1261000</t>
  </si>
  <si>
    <t>Powiat m.Kraków</t>
  </si>
  <si>
    <t>1262000</t>
  </si>
  <si>
    <t>Powiat m.Nowy Sącz</t>
  </si>
  <si>
    <t>1263000</t>
  </si>
  <si>
    <t>Powiat m.Tarnów</t>
  </si>
  <si>
    <t>Przychodnie na 10 tys. ludności</t>
  </si>
  <si>
    <t>7-8</t>
  </si>
  <si>
    <t>5-6</t>
  </si>
  <si>
    <t>3-4</t>
  </si>
  <si>
    <t>porady lekarskie ogółem</t>
  </si>
  <si>
    <t>ogółem</t>
  </si>
  <si>
    <t>2016</t>
  </si>
  <si>
    <t>2017</t>
  </si>
  <si>
    <t>2018</t>
  </si>
  <si>
    <t>[-]</t>
  </si>
  <si>
    <t>2015</t>
  </si>
  <si>
    <t>a Dane Ministerstwa Zdrowia, Ministerstwa Spraw Wewnętrznych i Administracji oraz Głównego Urzędu Statystycznego.</t>
  </si>
  <si>
    <r>
      <t>Podmioty ambulatoryjne</t>
    </r>
    <r>
      <rPr>
        <b/>
        <vertAlign val="superscript"/>
        <sz val="10"/>
        <rFont val="Fira Sans"/>
        <family val="2"/>
        <charset val="238"/>
      </rPr>
      <t>a</t>
    </r>
  </si>
  <si>
    <t>stan w dniu 31 XII</t>
  </si>
  <si>
    <t>stan w dniu 31 XII, podstawa stała: 2010 = 100</t>
  </si>
  <si>
    <t>apteki ogólnodostępne</t>
  </si>
  <si>
    <t>punkty apteczne</t>
  </si>
  <si>
    <t>mgr farmacji w aptekach</t>
  </si>
  <si>
    <t>mgr farmcji w punktach</t>
  </si>
  <si>
    <t>ludność na aptekę ogólnodostępną</t>
  </si>
  <si>
    <t>[osoba]</t>
  </si>
  <si>
    <r>
      <t>Zachorowania i podejrzenia zachorowań na grypę</t>
    </r>
    <r>
      <rPr>
        <b/>
        <vertAlign val="superscript"/>
        <sz val="10"/>
        <rFont val="Fira Sans"/>
        <family val="2"/>
        <charset val="238"/>
      </rPr>
      <t>a</t>
    </r>
  </si>
  <si>
    <t>grypa i podejrzenia zachorowań na grypę</t>
  </si>
  <si>
    <t>2010</t>
  </si>
  <si>
    <t>2011</t>
  </si>
  <si>
    <t>2012</t>
  </si>
  <si>
    <t>2013</t>
  </si>
  <si>
    <t>2014</t>
  </si>
  <si>
    <t>0000000</t>
  </si>
  <si>
    <t>POLSKA</t>
  </si>
  <si>
    <t>a Dane Narodowego Instytutu Zdrowia Publicznego - PZH</t>
  </si>
  <si>
    <r>
      <t>Opieka szpitalna</t>
    </r>
    <r>
      <rPr>
        <b/>
        <vertAlign val="superscript"/>
        <sz val="10"/>
        <rFont val="Fira Sans"/>
        <family val="2"/>
        <charset val="238"/>
      </rPr>
      <t>bc</t>
    </r>
  </si>
  <si>
    <t>b Dane Ministerstwa Zdrowia, Ministerstwa Obrony Narodowej, Ministerstwa Spraw Wewnętrznych i Administracji.</t>
  </si>
  <si>
    <t>c Łącznie z inkubatorami i łóżkami dla noworodków. Z wyłączeniem łóżek w szpitalach w zakładach karnych.</t>
  </si>
  <si>
    <t>łóżka w szpitalach ogólnych</t>
  </si>
  <si>
    <t>stan ludności</t>
  </si>
  <si>
    <t>łóżka na 10 tys ludności</t>
  </si>
  <si>
    <t>osób na 1 łóżko</t>
  </si>
  <si>
    <t>Liczba ludności na łóżko w szpitalach ogólnych</t>
  </si>
  <si>
    <t>więcej niż 460</t>
  </si>
  <si>
    <t>459-241</t>
  </si>
  <si>
    <t>240-161</t>
  </si>
  <si>
    <t>mniej niż 161</t>
  </si>
  <si>
    <t>zjawisko nie wystąpiło</t>
  </si>
  <si>
    <t>szpitale bez oddziałów i filii</t>
  </si>
  <si>
    <r>
      <t>Opieka długoterminowa i hospicyjna</t>
    </r>
    <r>
      <rPr>
        <b/>
        <vertAlign val="superscript"/>
        <sz val="10"/>
        <rFont val="Fira Sans"/>
        <family val="2"/>
        <charset val="238"/>
      </rPr>
      <t>e</t>
    </r>
  </si>
  <si>
    <t>d Dane Ministerstwa Zdrowia i Instytutu Psychiatrii i Neurologii.</t>
  </si>
  <si>
    <t>e Łącznie z zakładami opiekuńczo-leczniczymi i pielęgnacyjno-opiekuńczymi typu psychiatrycznego.</t>
  </si>
  <si>
    <t>Łóżka w hospicjach, zakładach opiekuńczo-leczniczych i pielęgnacyjno-opiekuńczych na 100 tys. ludności</t>
  </si>
  <si>
    <t>łóżka w hospicjach, zakładach opiekuńczo-leczniczych i pielęgnacyjno-opiekuńczych na 100 tys. ludności</t>
  </si>
  <si>
    <t xml:space="preserve">Dynamika liczby aptek ogólnodostępnych oraz punktów aptecznych </t>
  </si>
  <si>
    <t xml:space="preserve">dynamika </t>
  </si>
  <si>
    <t xml:space="preserve">małopolska </t>
  </si>
  <si>
    <t>źródło BDL Zachorowania na choroby zakaźne i zatrucia</t>
  </si>
  <si>
    <t>źródło BDL Apteki ogólnodostępne, punkty apteczne</t>
  </si>
  <si>
    <t xml:space="preserve">źródlo BDL  Apteki ogólnodostępne - wskaźniki </t>
  </si>
  <si>
    <t>źródło BDL Podmioty ambulatoryjne (stan w dniu 31 XII)</t>
  </si>
  <si>
    <t>źródło BDL Łóżka w szpitalach ogólnych - wskaźniki</t>
  </si>
  <si>
    <t>źródło BDL Szpitale ogólne</t>
  </si>
  <si>
    <t xml:space="preserve">źródło BDL Stacjonarne zakłady opieki zdrowotnej - wskaźniki </t>
  </si>
  <si>
    <t>spadek</t>
  </si>
  <si>
    <t>wzrost</t>
  </si>
  <si>
    <t>bez mian</t>
  </si>
  <si>
    <t>2020</t>
  </si>
  <si>
    <r>
      <rPr>
        <b/>
        <sz val="10"/>
        <rFont val="Fira Sans"/>
        <family val="2"/>
        <charset val="238"/>
      </rPr>
      <t>1966</t>
    </r>
    <r>
      <rPr>
        <sz val="10"/>
        <rFont val="Fira Sans"/>
        <family val="2"/>
        <charset val="238"/>
      </rPr>
      <t xml:space="preserve"> liczba przychodni</t>
    </r>
  </si>
  <si>
    <r>
      <rPr>
        <b/>
        <sz val="10"/>
        <rFont val="Fira Sans"/>
        <family val="2"/>
        <charset val="238"/>
      </rPr>
      <t xml:space="preserve">23,1 mln </t>
    </r>
    <r>
      <rPr>
        <sz val="10"/>
        <rFont val="Fira Sans"/>
        <family val="2"/>
        <charset val="238"/>
      </rPr>
      <t xml:space="preserve">porad lekarskich udzielono ogółem w woj. małopolskim w 2019 r. </t>
    </r>
  </si>
  <si>
    <t>3,2 tys. osób przypadało na 1 aptekę ogólnodostępną w województwie małopolskim w 2020 r.</t>
  </si>
  <si>
    <t xml:space="preserve">5-krtonie wzrosła liczba zachorowań i podejrzeń zachorowań na grypę w stosunku do 2010 r. </t>
  </si>
  <si>
    <t>72 wyniosła liczba szpitali ogólnych (bez oddziałów i filii) w woj. małopolskim w 2020 r.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</si>
  <si>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</si>
  <si>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</si>
  <si>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</si>
  <si>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</si>
  <si>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</si>
  <si>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</si>
  <si>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</si>
  <si>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</si>
  <si>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</si>
  <si>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</si>
  <si>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</si>
  <si>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</si>
  <si>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</si>
  <si>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</si>
  <si>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</si>
  <si>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</si>
  <si>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</si>
  <si>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</si>
  <si>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</si>
  <si>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</si>
  <si>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</si>
  <si>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</si>
  <si>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</si>
  <si>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</si>
  <si>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</si>
  <si>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</si>
  <si>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</si>
  <si>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</si>
  <si>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</si>
  <si>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</si>
  <si>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 xml:space="preserve">liczba zachorowań </t>
  </si>
  <si>
    <t>ZAKAŻENIA SARS-CoV-2 /COVID-19/ w 2020 r.</t>
  </si>
  <si>
    <r>
      <rPr>
        <b/>
        <sz val="11"/>
        <rFont val="Calibri"/>
        <family val="2"/>
        <charset val="238"/>
      </rPr>
      <t>121588</t>
    </r>
    <r>
      <rPr>
        <sz val="11"/>
        <rFont val="Calibri"/>
      </rPr>
      <t xml:space="preserve"> osób zakażonych wirusem SARS-CoV2 odnotowano w województwie małopolskim w 2020 r.</t>
    </r>
  </si>
  <si>
    <t>źródło: 
Narodowy Instytut Zdrowia Publicznego PZH – Państwowy Instytut Badawczy</t>
  </si>
  <si>
    <t>stan na 30 czerwca</t>
  </si>
  <si>
    <t xml:space="preserve">ludnośc </t>
  </si>
  <si>
    <t>hospitalizacja w szpitalach %</t>
  </si>
  <si>
    <t>zachorowania na 1000 ludności</t>
  </si>
  <si>
    <t>27000 i mniej</t>
  </si>
  <si>
    <t>28000-31000</t>
  </si>
  <si>
    <t>32000-35000</t>
  </si>
  <si>
    <t>36000 i więcej</t>
  </si>
  <si>
    <t>ludnośc 30 VI</t>
  </si>
  <si>
    <t>liczba zachorowań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</si>
</sst>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name val="Calibri"/>
    </font>
    <font>
      <sz val="11"/>
      <color rgb="FF000000"/>
      <name val="Calibri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Fira Sans"/>
      <family val="2"/>
      <charset val="238"/>
    </font>
    <font>
      <sz val="11"/>
      <name val="Calibri"/>
      <family val="2"/>
      <charset val="238"/>
    </font>
    <font>
      <b/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sz val="11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4" fillId="2" borderId="1">
      <alignment horizontal="left" vertical="center" wrapText="1"/>
    </xf>
    <xf numFmtId="0" fontId="6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3" borderId="0" xfId="0" applyFont="1" applyFill="1"/>
    <xf numFmtId="49" fontId="2" fillId="0" borderId="0" xfId="0" applyNumberFormat="1" applyFont="1" applyAlignment="1">
      <alignment horizontal="right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5" fillId="2" borderId="1" xfId="2" applyNumberFormat="1" applyFont="1" applyFill="1" applyBorder="1">
      <alignment horizontal="left" vertical="center" wrapText="1"/>
    </xf>
    <xf numFmtId="3" fontId="2" fillId="0" borderId="0" xfId="0" applyNumberFormat="1" applyFont="1"/>
    <xf numFmtId="0" fontId="3" fillId="0" borderId="0" xfId="0" applyFont="1"/>
    <xf numFmtId="0" fontId="2" fillId="7" borderId="2" xfId="0" applyFont="1" applyFill="1" applyBorder="1"/>
    <xf numFmtId="0" fontId="2" fillId="0" borderId="2" xfId="0" applyFont="1" applyBorder="1"/>
    <xf numFmtId="3" fontId="2" fillId="0" borderId="2" xfId="0" applyNumberFormat="1" applyFont="1" applyBorder="1"/>
    <xf numFmtId="0" fontId="2" fillId="0" borderId="0" xfId="0" applyFont="1" applyBorder="1"/>
    <xf numFmtId="165" fontId="2" fillId="0" borderId="2" xfId="0" applyNumberFormat="1" applyFont="1" applyBorder="1"/>
    <xf numFmtId="164" fontId="2" fillId="0" borderId="0" xfId="0" applyNumberFormat="1" applyFont="1"/>
    <xf numFmtId="0" fontId="2" fillId="7" borderId="2" xfId="0" applyFont="1" applyFill="1" applyBorder="1" applyAlignment="1">
      <alignment horizontal="center" vertical="top" wrapText="1"/>
    </xf>
    <xf numFmtId="0" fontId="3" fillId="0" borderId="0" xfId="0" applyFont="1" applyAlignment="1"/>
    <xf numFmtId="0" fontId="5" fillId="2" borderId="3" xfId="2" applyNumberFormat="1" applyFont="1" applyFill="1" applyBorder="1">
      <alignment horizontal="left" vertical="center" wrapText="1"/>
    </xf>
    <xf numFmtId="165" fontId="2" fillId="0" borderId="0" xfId="0" applyNumberFormat="1" applyFont="1"/>
    <xf numFmtId="165" fontId="2" fillId="0" borderId="0" xfId="0" applyNumberFormat="1" applyFont="1" applyFill="1"/>
    <xf numFmtId="0" fontId="3" fillId="0" borderId="0" xfId="0" applyFont="1" applyAlignment="1">
      <alignment vertical="top" wrapText="1"/>
    </xf>
    <xf numFmtId="0" fontId="2" fillId="0" borderId="0" xfId="0" applyFont="1" applyAlignment="1"/>
    <xf numFmtId="0" fontId="2" fillId="10" borderId="0" xfId="0" applyFont="1" applyFill="1"/>
    <xf numFmtId="0" fontId="2" fillId="11" borderId="0" xfId="0" applyFont="1" applyFill="1"/>
    <xf numFmtId="0" fontId="2" fillId="9" borderId="0" xfId="0" applyFont="1" applyFill="1"/>
    <xf numFmtId="0" fontId="2" fillId="8" borderId="0" xfId="0" applyFont="1" applyFill="1"/>
    <xf numFmtId="0" fontId="2" fillId="12" borderId="0" xfId="0" applyFont="1" applyFill="1"/>
    <xf numFmtId="0" fontId="5" fillId="2" borderId="3" xfId="2" applyNumberFormat="1" applyFont="1" applyFill="1" applyBorder="1">
      <alignment horizontal="left" vertical="center" wrapText="1"/>
    </xf>
    <xf numFmtId="0" fontId="5" fillId="7" borderId="2" xfId="2" applyNumberFormat="1" applyFont="1" applyFill="1" applyBorder="1">
      <alignment horizontal="left" vertical="center" wrapText="1"/>
    </xf>
    <xf numFmtId="3" fontId="2" fillId="0" borderId="0" xfId="0" applyNumberFormat="1" applyFont="1" applyFill="1"/>
    <xf numFmtId="0" fontId="5" fillId="13" borderId="2" xfId="2" applyNumberFormat="1" applyFont="1" applyFill="1" applyBorder="1">
      <alignment horizontal="left" vertical="center" wrapText="1"/>
    </xf>
    <xf numFmtId="0" fontId="2" fillId="13" borderId="2" xfId="0" applyFont="1" applyFill="1" applyBorder="1"/>
    <xf numFmtId="0" fontId="0" fillId="0" borderId="0" xfId="0"/>
    <xf numFmtId="0" fontId="2" fillId="6" borderId="2" xfId="0" applyFont="1" applyFill="1" applyBorder="1"/>
    <xf numFmtId="3" fontId="2" fillId="0" borderId="0" xfId="0" applyNumberFormat="1" applyFont="1" applyBorder="1"/>
    <xf numFmtId="0" fontId="2" fillId="0" borderId="0" xfId="0" applyFont="1" applyAlignment="1">
      <alignment horizontal="right"/>
    </xf>
    <xf numFmtId="0" fontId="8" fillId="0" borderId="0" xfId="0" applyFont="1"/>
    <xf numFmtId="0" fontId="5" fillId="2" borderId="1" xfId="1" applyNumberFormat="1" applyFont="1" applyFill="1" applyBorder="1">
      <alignment horizontal="left" vertical="center" wrapText="1"/>
    </xf>
    <xf numFmtId="3" fontId="2" fillId="6" borderId="0" xfId="0" applyNumberFormat="1" applyFont="1" applyFill="1"/>
    <xf numFmtId="3" fontId="2" fillId="5" borderId="0" xfId="0" applyNumberFormat="1" applyFont="1" applyFill="1"/>
    <xf numFmtId="3" fontId="2" fillId="4" borderId="0" xfId="0" applyNumberFormat="1" applyFont="1" applyFill="1"/>
    <xf numFmtId="3" fontId="2" fillId="3" borderId="0" xfId="0" applyNumberFormat="1" applyFont="1" applyFill="1"/>
    <xf numFmtId="0" fontId="5" fillId="2" borderId="3" xfId="2" applyNumberFormat="1" applyFont="1" applyFill="1" applyBorder="1" applyAlignment="1">
      <alignment vertical="center" wrapText="1"/>
    </xf>
    <xf numFmtId="0" fontId="5" fillId="2" borderId="4" xfId="2" applyNumberFormat="1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/>
    <xf numFmtId="3" fontId="3" fillId="0" borderId="0" xfId="0" applyNumberFormat="1" applyFont="1" applyFill="1"/>
    <xf numFmtId="164" fontId="3" fillId="0" borderId="0" xfId="0" applyNumberFormat="1" applyFont="1" applyFill="1"/>
    <xf numFmtId="164" fontId="2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top" wrapText="1"/>
    </xf>
    <xf numFmtId="165" fontId="2" fillId="6" borderId="0" xfId="0" applyNumberFormat="1" applyFont="1" applyFill="1"/>
    <xf numFmtId="165" fontId="2" fillId="5" borderId="0" xfId="0" applyNumberFormat="1" applyFont="1" applyFill="1"/>
    <xf numFmtId="165" fontId="2" fillId="4" borderId="0" xfId="0" applyNumberFormat="1" applyFont="1" applyFill="1"/>
    <xf numFmtId="165" fontId="2" fillId="3" borderId="0" xfId="0" applyNumberFormat="1" applyFont="1" applyFill="1"/>
    <xf numFmtId="0" fontId="2" fillId="0" borderId="0" xfId="0" applyNumberFormat="1" applyFont="1" applyFill="1"/>
    <xf numFmtId="0" fontId="2" fillId="14" borderId="0" xfId="0" applyFont="1" applyFill="1"/>
    <xf numFmtId="3" fontId="2" fillId="14" borderId="0" xfId="0" applyNumberFormat="1" applyFont="1" applyFill="1"/>
    <xf numFmtId="165" fontId="2" fillId="14" borderId="0" xfId="0" applyNumberFormat="1" applyFont="1" applyFill="1"/>
    <xf numFmtId="0" fontId="2" fillId="0" borderId="0" xfId="0" applyNumberFormat="1" applyFont="1" applyFill="1" applyBorder="1"/>
    <xf numFmtId="0" fontId="2" fillId="15" borderId="0" xfId="0" applyNumberFormat="1" applyFont="1" applyFill="1" applyBorder="1"/>
    <xf numFmtId="0" fontId="2" fillId="16" borderId="0" xfId="0" applyNumberFormat="1" applyFont="1" applyFill="1" applyBorder="1"/>
    <xf numFmtId="0" fontId="5" fillId="2" borderId="1" xfId="1" applyNumberFormat="1" applyFont="1" applyFill="1" applyBorder="1">
      <alignment horizontal="left" vertical="center" wrapText="1"/>
    </xf>
    <xf numFmtId="0" fontId="5" fillId="2" borderId="1" xfId="2" applyNumberFormat="1" applyFont="1" applyFill="1" applyBorder="1">
      <alignment horizontal="left" vertical="center" wrapText="1"/>
    </xf>
    <xf numFmtId="0" fontId="0" fillId="0" borderId="0" xfId="0"/>
    <xf numFmtId="0" fontId="1" fillId="2" borderId="1" xfId="1" applyNumberFormat="1" applyFont="1" applyFill="1" applyBorder="1">
      <alignment horizontal="left" vertical="center" wrapText="1"/>
    </xf>
    <xf numFmtId="3" fontId="0" fillId="0" borderId="0" xfId="0" applyNumberFormat="1" applyFont="1"/>
    <xf numFmtId="0" fontId="0" fillId="6" borderId="0" xfId="0" applyFill="1"/>
    <xf numFmtId="3" fontId="0" fillId="6" borderId="0" xfId="0" applyNumberFormat="1" applyFont="1" applyFill="1"/>
    <xf numFmtId="0" fontId="0" fillId="5" borderId="0" xfId="0" applyFill="1"/>
    <xf numFmtId="3" fontId="0" fillId="5" borderId="0" xfId="0" applyNumberFormat="1" applyFont="1" applyFill="1"/>
    <xf numFmtId="0" fontId="0" fillId="4" borderId="0" xfId="0" applyFill="1"/>
    <xf numFmtId="3" fontId="0" fillId="4" borderId="0" xfId="0" applyNumberFormat="1" applyFont="1" applyFill="1"/>
    <xf numFmtId="0" fontId="0" fillId="3" borderId="0" xfId="0" applyFill="1"/>
    <xf numFmtId="3" fontId="0" fillId="3" borderId="0" xfId="0" applyNumberFormat="1" applyFont="1" applyFill="1"/>
    <xf numFmtId="164" fontId="2" fillId="0" borderId="2" xfId="0" applyNumberFormat="1" applyFont="1" applyBorder="1"/>
    <xf numFmtId="3" fontId="6" fillId="16" borderId="0" xfId="0" applyNumberFormat="1" applyFont="1" applyFill="1"/>
    <xf numFmtId="3" fontId="0" fillId="16" borderId="0" xfId="0" applyNumberFormat="1" applyFont="1" applyFill="1"/>
    <xf numFmtId="0" fontId="2" fillId="17" borderId="0" xfId="0" applyNumberFormat="1" applyFont="1" applyFill="1" applyBorder="1"/>
    <xf numFmtId="3" fontId="0" fillId="17" borderId="0" xfId="0" applyNumberFormat="1" applyFont="1" applyFill="1"/>
    <xf numFmtId="3" fontId="0" fillId="15" borderId="0" xfId="0" applyNumberFormat="1" applyFont="1" applyFill="1"/>
    <xf numFmtId="164" fontId="2" fillId="0" borderId="0" xfId="0" applyNumberFormat="1" applyFont="1" applyBorder="1"/>
    <xf numFmtId="1" fontId="2" fillId="0" borderId="0" xfId="0" applyNumberFormat="1" applyFont="1"/>
    <xf numFmtId="0" fontId="5" fillId="13" borderId="2" xfId="2" applyNumberFormat="1" applyFont="1" applyFill="1" applyBorder="1" applyAlignment="1">
      <alignment horizontal="right" vertical="center" wrapText="1"/>
    </xf>
    <xf numFmtId="164" fontId="0" fillId="0" borderId="0" xfId="0" applyNumberFormat="1"/>
    <xf numFmtId="1" fontId="0" fillId="0" borderId="0" xfId="0" applyNumberFormat="1"/>
    <xf numFmtId="1" fontId="0" fillId="6" borderId="0" xfId="0" applyNumberFormat="1" applyFill="1"/>
    <xf numFmtId="1" fontId="0" fillId="4" borderId="0" xfId="0" applyNumberFormat="1" applyFill="1"/>
    <xf numFmtId="1" fontId="0" fillId="3" borderId="0" xfId="0" applyNumberFormat="1" applyFill="1"/>
    <xf numFmtId="0" fontId="0" fillId="18" borderId="0" xfId="0" applyFill="1"/>
    <xf numFmtId="0" fontId="0" fillId="0" borderId="0" xfId="0" applyAlignment="1"/>
    <xf numFmtId="0" fontId="1" fillId="2" borderId="1" xfId="1" applyNumberFormat="1" applyFont="1" applyFill="1" applyBorder="1">
      <alignment horizontal="left" vertical="center" wrapText="1"/>
    </xf>
    <xf numFmtId="0" fontId="0" fillId="0" borderId="0" xfId="0" applyFill="1"/>
    <xf numFmtId="1" fontId="0" fillId="0" borderId="0" xfId="0" applyNumberFormat="1" applyFill="1"/>
    <xf numFmtId="164" fontId="0" fillId="6" borderId="0" xfId="0" applyNumberFormat="1" applyFill="1"/>
    <xf numFmtId="164" fontId="0" fillId="4" borderId="0" xfId="0" applyNumberFormat="1" applyFill="1"/>
    <xf numFmtId="164" fontId="0" fillId="18" borderId="0" xfId="0" applyNumberFormat="1" applyFill="1"/>
    <xf numFmtId="3" fontId="0" fillId="18" borderId="0" xfId="0" applyNumberFormat="1" applyFont="1" applyFill="1"/>
    <xf numFmtId="1" fontId="0" fillId="18" borderId="0" xfId="0" applyNumberFormat="1" applyFill="1"/>
    <xf numFmtId="164" fontId="0" fillId="3" borderId="0" xfId="0" applyNumberFormat="1" applyFill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1" applyNumberFormat="1" applyFont="1" applyFill="1" applyBorder="1">
      <alignment horizontal="left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5" fillId="2" borderId="9" xfId="1" applyNumberFormat="1" applyFont="1" applyFill="1" applyBorder="1" applyAlignment="1">
      <alignment horizontal="center" vertical="center" wrapText="1"/>
    </xf>
    <xf numFmtId="0" fontId="5" fillId="2" borderId="0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2" borderId="1" xfId="2" applyNumberFormat="1" applyFont="1" applyFill="1" applyBorder="1">
      <alignment horizontal="left" vertical="center" wrapText="1"/>
    </xf>
    <xf numFmtId="0" fontId="5" fillId="2" borderId="5" xfId="2" applyNumberFormat="1" applyFont="1" applyFill="1" applyBorder="1" applyAlignment="1">
      <alignment horizontal="center" vertical="center" wrapText="1"/>
    </xf>
    <xf numFmtId="0" fontId="5" fillId="2" borderId="6" xfId="2" applyNumberFormat="1" applyFont="1" applyFill="1" applyBorder="1" applyAlignment="1">
      <alignment horizontal="center" vertical="center" wrapText="1"/>
    </xf>
    <xf numFmtId="0" fontId="5" fillId="7" borderId="7" xfId="2" applyNumberFormat="1" applyFont="1" applyFill="1" applyBorder="1" applyAlignment="1">
      <alignment horizontal="center" vertical="center" wrapText="1"/>
    </xf>
    <xf numFmtId="0" fontId="5" fillId="7" borderId="8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2" borderId="3" xfId="2" applyNumberFormat="1" applyFont="1" applyFill="1" applyBorder="1">
      <alignment horizontal="left" vertical="center" wrapText="1"/>
    </xf>
    <xf numFmtId="0" fontId="5" fillId="13" borderId="7" xfId="2" applyNumberFormat="1" applyFont="1" applyFill="1" applyBorder="1" applyAlignment="1">
      <alignment horizontal="center" vertical="center" wrapText="1"/>
    </xf>
    <xf numFmtId="0" fontId="5" fillId="13" borderId="8" xfId="2" applyNumberFormat="1" applyFont="1" applyFill="1" applyBorder="1" applyAlignment="1">
      <alignment horizontal="center" vertical="center" wrapText="1"/>
    </xf>
  </cellXfs>
  <cellStyles count="4">
    <cellStyle name="Kolumna" xfId="1"/>
    <cellStyle name="Kolumna 2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FFFF66"/>
      <color rgb="FFCC00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Arkusz1!$B$3:$B$18</c:f>
              <c:strCache>
                <c:ptCount val="16"/>
                <c:pt idx="0">
                  <c:v>KUJAWSKO-POMORSKIE</c:v>
                </c:pt>
                <c:pt idx="1">
                  <c:v>WARMIŃSKO-MAZURSKIE</c:v>
                </c:pt>
                <c:pt idx="2">
                  <c:v>WIELKOPOLSKIE</c:v>
                </c:pt>
                <c:pt idx="3">
                  <c:v>OPOLSKIE</c:v>
                </c:pt>
                <c:pt idx="4">
                  <c:v>ZACHODNIOPOMORSKIE</c:v>
                </c:pt>
                <c:pt idx="5">
                  <c:v>MAŁOPOLSKIE</c:v>
                </c:pt>
                <c:pt idx="6">
                  <c:v>ŁÓDZKIE</c:v>
                </c:pt>
                <c:pt idx="7">
                  <c:v>POMORSKIE</c:v>
                </c:pt>
                <c:pt idx="8">
                  <c:v>LUBUSKIE</c:v>
                </c:pt>
                <c:pt idx="9">
                  <c:v>PODLASKIE</c:v>
                </c:pt>
                <c:pt idx="10">
                  <c:v>ŚLĄSKIE</c:v>
                </c:pt>
                <c:pt idx="11">
                  <c:v>LUBELSKIE</c:v>
                </c:pt>
                <c:pt idx="12">
                  <c:v>MAZOWIECKIE</c:v>
                </c:pt>
                <c:pt idx="13">
                  <c:v>ŚWIĘTOKRZYSKIE</c:v>
                </c:pt>
                <c:pt idx="14">
                  <c:v>PODKARPACKIE</c:v>
                </c:pt>
                <c:pt idx="15">
                  <c:v>DOLNOŚLĄSKIE</c:v>
                </c:pt>
              </c:strCache>
            </c:strRef>
          </c:cat>
          <c:val>
            <c:numRef>
              <c:f>Arkusz1!$G$3:$G$18</c:f>
              <c:numCache>
                <c:formatCode>General</c:formatCode>
                <c:ptCount val="16"/>
                <c:pt idx="0">
                  <c:v>42.203711158460003</c:v>
                </c:pt>
                <c:pt idx="1">
                  <c:v>37.703957863139678</c:v>
                </c:pt>
                <c:pt idx="2">
                  <c:v>37.210162037572694</c:v>
                </c:pt>
                <c:pt idx="3">
                  <c:v>37.093266419989988</c:v>
                </c:pt>
                <c:pt idx="4">
                  <c:v>36.057355841152265</c:v>
                </c:pt>
                <c:pt idx="5">
                  <c:v>35.615248228508428</c:v>
                </c:pt>
                <c:pt idx="6">
                  <c:v>34.950604664572779</c:v>
                </c:pt>
                <c:pt idx="7">
                  <c:v>33.860069194538582</c:v>
                </c:pt>
                <c:pt idx="8">
                  <c:v>33.679246310300073</c:v>
                </c:pt>
                <c:pt idx="9">
                  <c:v>33.029740535248045</c:v>
                </c:pt>
                <c:pt idx="10">
                  <c:v>32.601476726888933</c:v>
                </c:pt>
                <c:pt idx="11">
                  <c:v>32.229661177307349</c:v>
                </c:pt>
                <c:pt idx="12">
                  <c:v>31.873252013483341</c:v>
                </c:pt>
                <c:pt idx="13">
                  <c:v>29.431467492219792</c:v>
                </c:pt>
                <c:pt idx="14">
                  <c:v>27.837608618651576</c:v>
                </c:pt>
                <c:pt idx="15">
                  <c:v>26.928868993712321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307857248"/>
        <c:axId val="-1307855072"/>
      </c:barChart>
      <c:catAx>
        <c:axId val="-130785724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5072"/>
        <c:crosses val="autoZero"/>
        <c:auto val="1"/>
        <c:lblAlgn val="ctr"/>
        <c:lblOffset val="100"/>
        <c:noMultiLvlLbl val="0"/>
      </c:catAx>
      <c:valAx>
        <c:axId val="-1307855072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724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'2'!$A$12</c:f>
              <c:strCache>
                <c:ptCount val="1"/>
                <c:pt idx="0">
                  <c:v>apteki ogólnodostępne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'2'!$B$11:$L$11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'2'!$B$12:$L$12</c:f>
              <c:numCache>
                <c:formatCode>#\ ##0.0</c:formatCode>
                <c:ptCount val="11"/>
                <c:pt idx="0" formatCode="General">
                  <c:v>100</c:v>
                </c:pt>
                <c:pt idx="1">
                  <c:v>109.28355196770939</c:v>
                </c:pt>
                <c:pt idx="2">
                  <c:v>112.20988900100909</c:v>
                </c:pt>
                <c:pt idx="3">
                  <c:v>111.30171543895055</c:v>
                </c:pt>
                <c:pt idx="4">
                  <c:v>114.12714429868819</c:v>
                </c:pt>
                <c:pt idx="5">
                  <c:v>115.03531786074672</c:v>
                </c:pt>
                <c:pt idx="6">
                  <c:v>114.93440968718467</c:v>
                </c:pt>
                <c:pt idx="7">
                  <c:v>116.75075681130171</c:v>
                </c:pt>
                <c:pt idx="8">
                  <c:v>112.7</c:v>
                </c:pt>
                <c:pt idx="9">
                  <c:v>107.2</c:v>
                </c:pt>
                <c:pt idx="10" formatCode="0.0">
                  <c:v>105.54994954591321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'2'!$A$13</c:f>
              <c:strCache>
                <c:ptCount val="1"/>
                <c:pt idx="0">
                  <c:v>punkty apteczne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'2'!$B$11:$L$11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'2'!$B$13:$L$13</c:f>
              <c:numCache>
                <c:formatCode>#\ ##0.0</c:formatCode>
                <c:ptCount val="11"/>
                <c:pt idx="0" formatCode="General">
                  <c:v>100</c:v>
                </c:pt>
                <c:pt idx="1">
                  <c:v>115.4639175257732</c:v>
                </c:pt>
                <c:pt idx="2">
                  <c:v>131.95876288659792</c:v>
                </c:pt>
                <c:pt idx="3">
                  <c:v>143.29896907216494</c:v>
                </c:pt>
                <c:pt idx="4">
                  <c:v>149.48453608247422</c:v>
                </c:pt>
                <c:pt idx="5">
                  <c:v>143.29896907216494</c:v>
                </c:pt>
                <c:pt idx="6">
                  <c:v>146.39175257731958</c:v>
                </c:pt>
                <c:pt idx="7">
                  <c:v>139.17525773195877</c:v>
                </c:pt>
                <c:pt idx="8">
                  <c:v>132</c:v>
                </c:pt>
                <c:pt idx="9">
                  <c:v>126.8</c:v>
                </c:pt>
                <c:pt idx="10" formatCode="0.0">
                  <c:v>124.74226804123711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07853440"/>
        <c:axId val="-1307861056"/>
      </c:lineChart>
      <c:catAx>
        <c:axId val="-130785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61056"/>
        <c:crosses val="autoZero"/>
        <c:auto val="1"/>
        <c:lblAlgn val="ctr"/>
        <c:lblOffset val="100"/>
        <c:noMultiLvlLbl val="0"/>
      </c:catAx>
      <c:valAx>
        <c:axId val="-1307861056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344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'3'!$B$14</c:f>
              <c:strCache>
                <c:ptCount val="1"/>
                <c:pt idx="0">
                  <c:v>małopolska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'3'!$C$13:$M$13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'3'!$C$14:$M$14</c:f>
              <c:numCache>
                <c:formatCode>General</c:formatCode>
                <c:ptCount val="11"/>
                <c:pt idx="0">
                  <c:v>51000</c:v>
                </c:pt>
                <c:pt idx="1">
                  <c:v>142661</c:v>
                </c:pt>
                <c:pt idx="2">
                  <c:v>206197</c:v>
                </c:pt>
                <c:pt idx="3">
                  <c:v>370656</c:v>
                </c:pt>
                <c:pt idx="4">
                  <c:v>355207</c:v>
                </c:pt>
                <c:pt idx="5">
                  <c:v>396385</c:v>
                </c:pt>
                <c:pt idx="6">
                  <c:v>425674</c:v>
                </c:pt>
                <c:pt idx="7">
                  <c:v>494073</c:v>
                </c:pt>
                <c:pt idx="8">
                  <c:v>519932</c:v>
                </c:pt>
                <c:pt idx="9">
                  <c:v>477631</c:v>
                </c:pt>
                <c:pt idx="10">
                  <c:v>272815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07858880"/>
        <c:axId val="-1307859968"/>
      </c:areaChart>
      <c:catAx>
        <c:axId val="-130785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9968"/>
        <c:crosses val="autoZero"/>
        <c:auto val="1"/>
        <c:lblAlgn val="ctr"/>
        <c:lblOffset val="100"/>
        <c:noMultiLvlLbl val="0"/>
      </c:catAx>
      <c:valAx>
        <c:axId val="-130785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8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'5'!$B$18</c:f>
              <c:strCache>
                <c:ptCount val="1"/>
                <c:pt idx="0">
                  <c:v>POLSKA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'5'!$C$17:$M$17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'5'!$C$18:$M$18</c:f>
              <c:numCache>
                <c:formatCode>#\ ##0.0</c:formatCode>
                <c:ptCount val="11"/>
                <c:pt idx="0">
                  <c:v>67.599999999999994</c:v>
                </c:pt>
                <c:pt idx="1">
                  <c:v>72.862300000000005</c:v>
                </c:pt>
                <c:pt idx="2">
                  <c:v>76.118579999999994</c:v>
                </c:pt>
                <c:pt idx="3">
                  <c:v>77.95684</c:v>
                </c:pt>
                <c:pt idx="4">
                  <c:v>81.759730000000005</c:v>
                </c:pt>
                <c:pt idx="5">
                  <c:v>86.187250000000006</c:v>
                </c:pt>
                <c:pt idx="6">
                  <c:v>87.333820000000003</c:v>
                </c:pt>
                <c:pt idx="7">
                  <c:v>90.941360000000003</c:v>
                </c:pt>
                <c:pt idx="8">
                  <c:v>94.1</c:v>
                </c:pt>
                <c:pt idx="9" formatCode="General">
                  <c:v>96.3</c:v>
                </c:pt>
                <c:pt idx="10" formatCode="General">
                  <c:v>96.9</c:v>
                </c:pt>
              </c:numCache>
            </c:numRef>
          </c:val>
        </c:ser>
        <c:ser>
          <c:idx val="1"/>
          <c:order val="1"/>
          <c:tx>
            <c:strRef>
              <c:f>'5'!$B$19</c:f>
              <c:strCache>
                <c:ptCount val="1"/>
                <c:pt idx="0">
                  <c:v>MAŁOPOLSKIE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'5'!$C$17:$M$17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strCache>
            </c:strRef>
          </c:cat>
          <c:val>
            <c:numRef>
              <c:f>'5'!$C$19:$M$19</c:f>
              <c:numCache>
                <c:formatCode>#\ ##0.0</c:formatCode>
                <c:ptCount val="11"/>
                <c:pt idx="0">
                  <c:v>70.2</c:v>
                </c:pt>
                <c:pt idx="1">
                  <c:v>77.596599999999995</c:v>
                </c:pt>
                <c:pt idx="2">
                  <c:v>84.196039999999996</c:v>
                </c:pt>
                <c:pt idx="3">
                  <c:v>85.22336</c:v>
                </c:pt>
                <c:pt idx="4">
                  <c:v>91.380430000000004</c:v>
                </c:pt>
                <c:pt idx="5">
                  <c:v>96.838719999999995</c:v>
                </c:pt>
                <c:pt idx="6">
                  <c:v>98.750540000000001</c:v>
                </c:pt>
                <c:pt idx="7">
                  <c:v>101.34518</c:v>
                </c:pt>
                <c:pt idx="8">
                  <c:v>103.6</c:v>
                </c:pt>
                <c:pt idx="9" formatCode="General">
                  <c:v>104.8</c:v>
                </c:pt>
                <c:pt idx="10" formatCode="General">
                  <c:v>104.5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307851264"/>
        <c:axId val="-1307855616"/>
      </c:barChart>
      <c:catAx>
        <c:axId val="-13078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5616"/>
        <c:crosses val="autoZero"/>
        <c:auto val="1"/>
        <c:lblAlgn val="ctr"/>
        <c:lblOffset val="100"/>
        <c:noMultiLvlLbl val="0"/>
      </c:catAx>
      <c:valAx>
        <c:axId val="-1307855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-130785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366712</xdr:colOff>
      <xdr:row>15</xdr:row>
      <xdr:rowOff>128587</xdr:rowOff>
    </xdr:from>
    <xdr:to>
      <xdr:col>14</xdr:col>
      <xdr:colOff>223837</xdr:colOff>
      <xdr:row>29</xdr:row>
      <xdr:rowOff>14287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125730</xdr:colOff>
      <xdr:row>6</xdr:row>
      <xdr:rowOff>152400</xdr:rowOff>
    </xdr:from>
    <xdr:to>
      <xdr:col>20</xdr:col>
      <xdr:colOff>411480</xdr:colOff>
      <xdr:row>22</xdr:row>
      <xdr:rowOff>133350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</xdr:colOff>
      <xdr:row>4</xdr:row>
      <xdr:rowOff>28575</xdr:rowOff>
    </xdr:from>
    <xdr:to>
      <xdr:col>21</xdr:col>
      <xdr:colOff>300990</xdr:colOff>
      <xdr:row>19</xdr:row>
      <xdr:rowOff>47625</xdr:rowOff>
    </xdr:to>
    <xdr:graphicFrame macro="">
      <xdr:nvGraphicFramePr>
        <xdr:cNvPr id="8" name="Wykres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419100</xdr:colOff>
      <xdr:row>1</xdr:row>
      <xdr:rowOff>97155</xdr:rowOff>
    </xdr:from>
    <xdr:to>
      <xdr:col>21</xdr:col>
      <xdr:colOff>114300</xdr:colOff>
      <xdr:row>15</xdr:row>
      <xdr:rowOff>89535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F3" sqref="F3"/>
    </sheetView>
  </sheetViews>
  <sheetFormatPr defaultRowHeight="15" x14ac:dyDescent="0.25"/>
  <cols>
    <col min="1" max="1" width="12.5703125" customWidth="1"/>
    <col min="2" max="2" width="23.42578125" customWidth="1"/>
    <col min="3" max="3" width="13" style="68" customWidth="1"/>
    <col min="4" max="4" width="16.7109375" customWidth="1"/>
    <col min="5" max="5" width="13" customWidth="1"/>
    <col min="6" max="7" width="9.140625" style="68"/>
    <col min="8" max="8" width="15.42578125" customWidth="1"/>
    <col min="9" max="9" width="9.5703125" bestFit="1" customWidth="1"/>
  </cols>
  <sheetData>
    <row r="1" spans="1:15" x14ac:dyDescent="0.25">
      <c r="A1" t="s">
        <v>152</v>
      </c>
    </row>
    <row r="2" spans="1:15" s="68" customFormat="1" x14ac:dyDescent="0.25">
      <c r="C2" s="68" t="s">
        <v>157</v>
      </c>
      <c r="D2" s="68" t="s">
        <v>164</v>
      </c>
      <c r="E2" s="68" t="s">
        <v>163</v>
      </c>
      <c r="F2" s="68" t="s">
        <v>158</v>
      </c>
      <c r="G2" s="88"/>
    </row>
    <row r="3" spans="1:15" s="68" customFormat="1" x14ac:dyDescent="0.25">
      <c r="A3" s="71" t="s">
        <v>123</v>
      </c>
      <c r="B3" s="71" t="s">
        <v>124</v>
      </c>
      <c r="C3" s="98">
        <v>5.0999999999999996</v>
      </c>
      <c r="D3" s="71">
        <v>87331</v>
      </c>
      <c r="E3" s="72">
        <v>2069273</v>
      </c>
      <c r="F3" s="90">
        <v>23694.598710652575</v>
      </c>
      <c r="G3" s="68">
        <f>D3*1000/E3</f>
        <v>42.203711158460003</v>
      </c>
      <c r="O3" s="68">
        <f>D3/E3*1000</f>
        <v>42.203711158460003</v>
      </c>
    </row>
    <row r="4" spans="1:15" s="68" customFormat="1" x14ac:dyDescent="0.25">
      <c r="A4" s="71" t="s">
        <v>145</v>
      </c>
      <c r="B4" s="71" t="s">
        <v>146</v>
      </c>
      <c r="C4" s="98">
        <v>6</v>
      </c>
      <c r="D4" s="71">
        <v>53559</v>
      </c>
      <c r="E4" s="72">
        <v>1420514</v>
      </c>
      <c r="F4" s="90">
        <v>26522.414533505107</v>
      </c>
      <c r="G4" s="68">
        <f t="shared" ref="G4:G18" si="0">D4*1000/E4</f>
        <v>37.703957863139678</v>
      </c>
      <c r="H4" s="89">
        <f>F18-F3</f>
        <v>13440.269457538681</v>
      </c>
      <c r="I4" s="89">
        <f>H4/4</f>
        <v>3360.0673643846703</v>
      </c>
      <c r="K4" s="89">
        <f>F3+I4</f>
        <v>27054.666075037247</v>
      </c>
    </row>
    <row r="5" spans="1:15" x14ac:dyDescent="0.25">
      <c r="A5" s="71" t="s">
        <v>147</v>
      </c>
      <c r="B5" s="71" t="s">
        <v>148</v>
      </c>
      <c r="C5" s="98">
        <v>5.3</v>
      </c>
      <c r="D5" s="71">
        <v>130249</v>
      </c>
      <c r="E5" s="72">
        <v>3500361</v>
      </c>
      <c r="F5" s="90">
        <v>26874.37907392763</v>
      </c>
      <c r="G5" s="68">
        <f t="shared" si="0"/>
        <v>37.210162037572694</v>
      </c>
      <c r="H5" s="97"/>
    </row>
    <row r="6" spans="1:15" x14ac:dyDescent="0.25">
      <c r="A6" s="71" t="s">
        <v>133</v>
      </c>
      <c r="B6" s="71" t="s">
        <v>134</v>
      </c>
      <c r="C6" s="98">
        <v>6.7</v>
      </c>
      <c r="D6" s="71">
        <v>36380</v>
      </c>
      <c r="E6" s="72">
        <v>980771</v>
      </c>
      <c r="F6" s="90">
        <v>26959.070918086862</v>
      </c>
      <c r="G6" s="68">
        <f t="shared" si="0"/>
        <v>37.093266419989988</v>
      </c>
      <c r="H6" s="96"/>
    </row>
    <row r="7" spans="1:15" ht="15" customHeight="1" x14ac:dyDescent="0.25">
      <c r="A7" s="75" t="s">
        <v>149</v>
      </c>
      <c r="B7" s="75" t="s">
        <v>150</v>
      </c>
      <c r="C7" s="99">
        <v>6.4</v>
      </c>
      <c r="D7" s="75">
        <v>61053</v>
      </c>
      <c r="E7" s="76">
        <v>1693219</v>
      </c>
      <c r="F7" s="91">
        <v>27733.592124875107</v>
      </c>
      <c r="G7" s="68">
        <f t="shared" si="0"/>
        <v>36.057355841152265</v>
      </c>
      <c r="H7" s="96"/>
      <c r="I7" s="89"/>
      <c r="K7" s="104" t="s">
        <v>153</v>
      </c>
      <c r="L7" s="105"/>
      <c r="M7" s="105"/>
    </row>
    <row r="8" spans="1:15" x14ac:dyDescent="0.25">
      <c r="A8" s="75" t="s">
        <v>6</v>
      </c>
      <c r="B8" s="75" t="s">
        <v>7</v>
      </c>
      <c r="C8" s="99">
        <v>5</v>
      </c>
      <c r="D8" s="75">
        <v>121588</v>
      </c>
      <c r="E8" s="76">
        <v>3413931</v>
      </c>
      <c r="F8" s="91">
        <v>28077.861302102181</v>
      </c>
      <c r="G8" s="68">
        <f t="shared" si="0"/>
        <v>35.615248228508428</v>
      </c>
      <c r="H8" s="96"/>
      <c r="K8" s="105"/>
      <c r="L8" s="105"/>
      <c r="M8" s="105"/>
    </row>
    <row r="9" spans="1:15" x14ac:dyDescent="0.25">
      <c r="A9" s="75" t="s">
        <v>129</v>
      </c>
      <c r="B9" s="75" t="s">
        <v>130</v>
      </c>
      <c r="C9" s="99">
        <v>5.3</v>
      </c>
      <c r="D9" s="75">
        <v>85584</v>
      </c>
      <c r="E9" s="76">
        <v>2448713</v>
      </c>
      <c r="F9" s="91">
        <v>28611.808281921854</v>
      </c>
      <c r="G9" s="68">
        <f t="shared" si="0"/>
        <v>34.950604664572779</v>
      </c>
      <c r="H9" s="96"/>
      <c r="I9" s="97"/>
      <c r="K9" s="105"/>
      <c r="L9" s="105"/>
      <c r="M9" s="105"/>
    </row>
    <row r="10" spans="1:15" x14ac:dyDescent="0.25">
      <c r="A10" s="75" t="s">
        <v>139</v>
      </c>
      <c r="B10" s="75" t="s">
        <v>140</v>
      </c>
      <c r="C10" s="99">
        <v>4.2</v>
      </c>
      <c r="D10" s="75">
        <v>79460</v>
      </c>
      <c r="E10" s="76">
        <v>2346717</v>
      </c>
      <c r="F10" s="91">
        <v>29533.312358419331</v>
      </c>
      <c r="G10" s="68">
        <f t="shared" si="0"/>
        <v>33.860069194538582</v>
      </c>
      <c r="H10" s="90" t="s">
        <v>159</v>
      </c>
      <c r="I10" s="97"/>
      <c r="K10" s="105"/>
      <c r="L10" s="105"/>
      <c r="M10" s="105"/>
    </row>
    <row r="11" spans="1:15" x14ac:dyDescent="0.25">
      <c r="A11" s="75" t="s">
        <v>127</v>
      </c>
      <c r="B11" s="75" t="s">
        <v>128</v>
      </c>
      <c r="C11" s="99">
        <v>7.9</v>
      </c>
      <c r="D11" s="75">
        <v>34022</v>
      </c>
      <c r="E11" s="76">
        <v>1010177</v>
      </c>
      <c r="F11" s="91">
        <v>29691.875845041446</v>
      </c>
      <c r="G11" s="68">
        <f t="shared" si="0"/>
        <v>33.679246310300073</v>
      </c>
      <c r="H11" s="75" t="s">
        <v>160</v>
      </c>
      <c r="I11" s="97"/>
      <c r="K11" s="105"/>
      <c r="L11" s="105"/>
      <c r="M11" s="105"/>
    </row>
    <row r="12" spans="1:15" x14ac:dyDescent="0.25">
      <c r="A12" s="75" t="s">
        <v>137</v>
      </c>
      <c r="B12" s="75" t="s">
        <v>138</v>
      </c>
      <c r="C12" s="99">
        <v>9.5</v>
      </c>
      <c r="D12" s="75">
        <v>38862</v>
      </c>
      <c r="E12" s="76">
        <v>1176576</v>
      </c>
      <c r="F12" s="91">
        <v>30275.74494364675</v>
      </c>
      <c r="G12" s="68">
        <f t="shared" si="0"/>
        <v>33.029740535248045</v>
      </c>
      <c r="H12" s="77" t="s">
        <v>161</v>
      </c>
      <c r="I12" s="97"/>
    </row>
    <row r="13" spans="1:15" x14ac:dyDescent="0.25">
      <c r="A13" s="75" t="s">
        <v>141</v>
      </c>
      <c r="B13" s="75" t="s">
        <v>142</v>
      </c>
      <c r="C13" s="99">
        <v>4.3</v>
      </c>
      <c r="D13" s="75">
        <v>146970</v>
      </c>
      <c r="E13" s="76">
        <v>4508078</v>
      </c>
      <c r="F13" s="91">
        <v>30673.457168129549</v>
      </c>
      <c r="G13" s="68">
        <f t="shared" si="0"/>
        <v>32.601476726888933</v>
      </c>
      <c r="H13" s="93" t="s">
        <v>162</v>
      </c>
      <c r="I13" s="96"/>
    </row>
    <row r="14" spans="1:15" x14ac:dyDescent="0.25">
      <c r="A14" s="75" t="s">
        <v>125</v>
      </c>
      <c r="B14" s="75" t="s">
        <v>126</v>
      </c>
      <c r="C14" s="99">
        <v>18.100000000000001</v>
      </c>
      <c r="D14" s="75">
        <v>67790</v>
      </c>
      <c r="E14" s="76">
        <v>2103342</v>
      </c>
      <c r="F14" s="91">
        <v>31027.319663667207</v>
      </c>
      <c r="G14" s="68">
        <f t="shared" si="0"/>
        <v>32.229661177307349</v>
      </c>
    </row>
    <row r="15" spans="1:15" x14ac:dyDescent="0.25">
      <c r="A15" s="75" t="s">
        <v>131</v>
      </c>
      <c r="B15" s="75" t="s">
        <v>132</v>
      </c>
      <c r="C15" s="99">
        <v>15.8</v>
      </c>
      <c r="D15" s="75">
        <v>173009</v>
      </c>
      <c r="E15" s="76">
        <v>5428031</v>
      </c>
      <c r="F15" s="91">
        <v>31374.269546670999</v>
      </c>
      <c r="G15" s="68">
        <f t="shared" si="0"/>
        <v>31.873252013483341</v>
      </c>
    </row>
    <row r="16" spans="1:15" x14ac:dyDescent="0.25">
      <c r="A16" s="77" t="s">
        <v>143</v>
      </c>
      <c r="B16" s="77" t="s">
        <v>144</v>
      </c>
      <c r="C16" s="103">
        <v>9.9</v>
      </c>
      <c r="D16" s="77">
        <v>36202</v>
      </c>
      <c r="E16" s="78">
        <v>1230044</v>
      </c>
      <c r="F16" s="92">
        <v>33977.238826584173</v>
      </c>
      <c r="G16" s="68">
        <f t="shared" si="0"/>
        <v>29.431467492219792</v>
      </c>
    </row>
    <row r="17" spans="1:7" x14ac:dyDescent="0.25">
      <c r="A17" s="77" t="s">
        <v>135</v>
      </c>
      <c r="B17" s="77" t="s">
        <v>136</v>
      </c>
      <c r="C17" s="103">
        <v>9.6</v>
      </c>
      <c r="D17" s="77">
        <v>59180</v>
      </c>
      <c r="E17" s="78">
        <v>2125901</v>
      </c>
      <c r="F17" s="92">
        <v>35922.625887124028</v>
      </c>
      <c r="G17" s="68">
        <f t="shared" si="0"/>
        <v>27.837608618651576</v>
      </c>
    </row>
    <row r="18" spans="1:7" x14ac:dyDescent="0.25">
      <c r="A18" s="93" t="s">
        <v>121</v>
      </c>
      <c r="B18" s="93" t="s">
        <v>122</v>
      </c>
      <c r="C18" s="100">
        <v>7.6</v>
      </c>
      <c r="D18" s="93">
        <v>78054</v>
      </c>
      <c r="E18" s="101">
        <v>2898525</v>
      </c>
      <c r="F18" s="102">
        <v>37134.868168191257</v>
      </c>
      <c r="G18" s="68">
        <f t="shared" si="0"/>
        <v>26.928868993712321</v>
      </c>
    </row>
    <row r="19" spans="1:7" x14ac:dyDescent="0.25">
      <c r="A19" s="68"/>
      <c r="B19" s="68"/>
      <c r="C19" s="68" t="s">
        <v>157</v>
      </c>
      <c r="D19" s="68" t="s">
        <v>151</v>
      </c>
      <c r="E19" s="68" t="s">
        <v>156</v>
      </c>
      <c r="F19" s="68" t="s">
        <v>158</v>
      </c>
      <c r="G19" s="88"/>
    </row>
    <row r="20" spans="1:7" x14ac:dyDescent="0.25">
      <c r="A20" s="68"/>
      <c r="B20" s="68"/>
      <c r="D20" s="68"/>
      <c r="E20" s="68"/>
      <c r="G20" s="88"/>
    </row>
    <row r="21" spans="1:7" x14ac:dyDescent="0.25">
      <c r="A21" s="68"/>
      <c r="B21" s="68"/>
      <c r="D21" s="96"/>
      <c r="E21" s="88"/>
      <c r="F21" s="88"/>
      <c r="G21" s="88"/>
    </row>
    <row r="22" spans="1:7" x14ac:dyDescent="0.25">
      <c r="A22" s="68"/>
      <c r="B22" s="68"/>
      <c r="D22" s="68"/>
      <c r="E22" s="88"/>
      <c r="F22" s="88"/>
      <c r="G22" s="88"/>
    </row>
    <row r="23" spans="1:7" x14ac:dyDescent="0.25">
      <c r="A23" s="68"/>
      <c r="B23" s="68"/>
      <c r="D23" s="68"/>
      <c r="E23" s="88"/>
      <c r="F23" s="88"/>
      <c r="G23" s="88"/>
    </row>
    <row r="24" spans="1:7" x14ac:dyDescent="0.25">
      <c r="A24" s="94" t="s">
        <v>154</v>
      </c>
    </row>
    <row r="26" spans="1:7" ht="30" x14ac:dyDescent="0.25">
      <c r="A26" s="106" t="s">
        <v>0</v>
      </c>
      <c r="B26" s="106" t="s">
        <v>1</v>
      </c>
      <c r="C26" s="95" t="s">
        <v>155</v>
      </c>
    </row>
    <row r="27" spans="1:7" x14ac:dyDescent="0.25">
      <c r="A27" s="106"/>
      <c r="B27" s="106"/>
      <c r="C27" s="95" t="s">
        <v>57</v>
      </c>
    </row>
    <row r="28" spans="1:7" x14ac:dyDescent="0.25">
      <c r="A28" s="106"/>
      <c r="B28" s="106"/>
      <c r="C28" s="95" t="s">
        <v>57</v>
      </c>
    </row>
    <row r="29" spans="1:7" x14ac:dyDescent="0.25">
      <c r="A29" s="106"/>
      <c r="B29" s="106"/>
      <c r="C29" s="95" t="s">
        <v>115</v>
      </c>
    </row>
    <row r="30" spans="1:7" x14ac:dyDescent="0.25">
      <c r="A30" s="106"/>
      <c r="B30" s="106"/>
      <c r="C30" s="95" t="s">
        <v>72</v>
      </c>
    </row>
    <row r="31" spans="1:7" x14ac:dyDescent="0.25">
      <c r="A31" s="68" t="s">
        <v>80</v>
      </c>
      <c r="B31" s="68" t="s">
        <v>81</v>
      </c>
      <c r="C31" s="70">
        <v>38354173</v>
      </c>
    </row>
    <row r="32" spans="1:7" x14ac:dyDescent="0.25">
      <c r="A32" s="68" t="s">
        <v>121</v>
      </c>
      <c r="B32" s="68" t="s">
        <v>122</v>
      </c>
      <c r="C32" s="70">
        <v>2898525</v>
      </c>
    </row>
    <row r="33" spans="1:3" x14ac:dyDescent="0.25">
      <c r="A33" s="68" t="s">
        <v>123</v>
      </c>
      <c r="B33" s="68" t="s">
        <v>124</v>
      </c>
      <c r="C33" s="70">
        <v>2069273</v>
      </c>
    </row>
    <row r="34" spans="1:3" x14ac:dyDescent="0.25">
      <c r="A34" s="68" t="s">
        <v>125</v>
      </c>
      <c r="B34" s="68" t="s">
        <v>126</v>
      </c>
      <c r="C34" s="70">
        <v>2103342</v>
      </c>
    </row>
    <row r="35" spans="1:3" x14ac:dyDescent="0.25">
      <c r="A35" s="68" t="s">
        <v>127</v>
      </c>
      <c r="B35" s="68" t="s">
        <v>128</v>
      </c>
      <c r="C35" s="70">
        <v>1010177</v>
      </c>
    </row>
    <row r="36" spans="1:3" x14ac:dyDescent="0.25">
      <c r="A36" s="68" t="s">
        <v>129</v>
      </c>
      <c r="B36" s="68" t="s">
        <v>130</v>
      </c>
      <c r="C36" s="70">
        <v>2448713</v>
      </c>
    </row>
    <row r="37" spans="1:3" x14ac:dyDescent="0.25">
      <c r="A37" s="68" t="s">
        <v>6</v>
      </c>
      <c r="B37" s="68" t="s">
        <v>7</v>
      </c>
      <c r="C37" s="70">
        <v>3413931</v>
      </c>
    </row>
    <row r="38" spans="1:3" x14ac:dyDescent="0.25">
      <c r="A38" s="68" t="s">
        <v>131</v>
      </c>
      <c r="B38" s="68" t="s">
        <v>132</v>
      </c>
      <c r="C38" s="70">
        <v>5428031</v>
      </c>
    </row>
    <row r="39" spans="1:3" x14ac:dyDescent="0.25">
      <c r="A39" s="68" t="s">
        <v>133</v>
      </c>
      <c r="B39" s="68" t="s">
        <v>134</v>
      </c>
      <c r="C39" s="70">
        <v>980771</v>
      </c>
    </row>
    <row r="40" spans="1:3" x14ac:dyDescent="0.25">
      <c r="A40" s="68" t="s">
        <v>135</v>
      </c>
      <c r="B40" s="68" t="s">
        <v>136</v>
      </c>
      <c r="C40" s="70">
        <v>2125901</v>
      </c>
    </row>
    <row r="41" spans="1:3" x14ac:dyDescent="0.25">
      <c r="A41" s="68" t="s">
        <v>137</v>
      </c>
      <c r="B41" s="68" t="s">
        <v>138</v>
      </c>
      <c r="C41" s="70">
        <v>1176576</v>
      </c>
    </row>
    <row r="42" spans="1:3" x14ac:dyDescent="0.25">
      <c r="A42" s="68" t="s">
        <v>139</v>
      </c>
      <c r="B42" s="68" t="s">
        <v>140</v>
      </c>
      <c r="C42" s="70">
        <v>2346717</v>
      </c>
    </row>
    <row r="43" spans="1:3" x14ac:dyDescent="0.25">
      <c r="A43" s="68" t="s">
        <v>141</v>
      </c>
      <c r="B43" s="68" t="s">
        <v>142</v>
      </c>
      <c r="C43" s="70">
        <v>4508078</v>
      </c>
    </row>
    <row r="44" spans="1:3" x14ac:dyDescent="0.25">
      <c r="A44" s="68" t="s">
        <v>143</v>
      </c>
      <c r="B44" s="68" t="s">
        <v>144</v>
      </c>
      <c r="C44" s="70">
        <v>1230044</v>
      </c>
    </row>
    <row r="45" spans="1:3" x14ac:dyDescent="0.25">
      <c r="A45" s="68" t="s">
        <v>145</v>
      </c>
      <c r="B45" s="68" t="s">
        <v>146</v>
      </c>
      <c r="C45" s="70">
        <v>1420514</v>
      </c>
    </row>
    <row r="46" spans="1:3" x14ac:dyDescent="0.25">
      <c r="A46" s="68" t="s">
        <v>147</v>
      </c>
      <c r="B46" s="68" t="s">
        <v>148</v>
      </c>
      <c r="C46" s="70">
        <v>3500361</v>
      </c>
    </row>
    <row r="47" spans="1:3" x14ac:dyDescent="0.25">
      <c r="A47" s="68" t="s">
        <v>149</v>
      </c>
      <c r="B47" s="68" t="s">
        <v>150</v>
      </c>
      <c r="C47" s="70">
        <v>1693219</v>
      </c>
    </row>
    <row r="48" spans="1:3" x14ac:dyDescent="0.25">
      <c r="A48" s="68"/>
      <c r="B48" s="68"/>
    </row>
  </sheetData>
  <sortState ref="A3:F19">
    <sortCondition ref="F4"/>
  </sortState>
  <mergeCells count="3">
    <mergeCell ref="K7:M11"/>
    <mergeCell ref="A26:A30"/>
    <mergeCell ref="B26:B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>
      <selection activeCell="E17" sqref="E17"/>
    </sheetView>
  </sheetViews>
  <sheetFormatPr defaultColWidth="8.85546875" defaultRowHeight="12.75" x14ac:dyDescent="0.2"/>
  <cols>
    <col min="1" max="1" width="8.85546875" style="1"/>
    <col min="2" max="2" width="31.7109375" style="1" customWidth="1"/>
    <col min="3" max="3" width="16.140625" style="1" customWidth="1"/>
    <col min="4" max="4" width="13.28515625" style="1" customWidth="1"/>
    <col min="5" max="11" width="8.85546875" style="1"/>
    <col min="12" max="17" width="14.28515625" style="1" customWidth="1"/>
    <col min="18" max="18" width="9.28515625" style="1" bestFit="1" customWidth="1"/>
    <col min="19" max="16384" width="8.85546875" style="1"/>
  </cols>
  <sheetData>
    <row r="1" spans="1:18" ht="38.25" x14ac:dyDescent="0.2">
      <c r="A1" s="111" t="s">
        <v>0</v>
      </c>
      <c r="B1" s="111" t="s">
        <v>1</v>
      </c>
      <c r="C1" s="39" t="s">
        <v>2</v>
      </c>
      <c r="D1" s="39" t="s">
        <v>3</v>
      </c>
      <c r="F1" s="10" t="s">
        <v>64</v>
      </c>
    </row>
    <row r="2" spans="1:18" ht="12.75" customHeight="1" x14ac:dyDescent="0.2">
      <c r="A2" s="111"/>
      <c r="B2" s="111"/>
      <c r="C2" s="39">
        <v>2020</v>
      </c>
      <c r="D2" s="39">
        <v>2020</v>
      </c>
      <c r="F2" s="10" t="s">
        <v>65</v>
      </c>
      <c r="K2" s="111" t="s">
        <v>0</v>
      </c>
      <c r="L2" s="111" t="s">
        <v>1</v>
      </c>
      <c r="M2" s="109" t="s">
        <v>56</v>
      </c>
      <c r="N2" s="110"/>
      <c r="O2" s="110"/>
      <c r="P2" s="110"/>
      <c r="Q2" s="110"/>
      <c r="R2" s="110"/>
    </row>
    <row r="3" spans="1:18" x14ac:dyDescent="0.2">
      <c r="A3" s="111"/>
      <c r="B3" s="111"/>
      <c r="C3" s="39" t="s">
        <v>5</v>
      </c>
      <c r="D3" s="39" t="s">
        <v>5</v>
      </c>
      <c r="K3" s="111"/>
      <c r="L3" s="111"/>
      <c r="M3" s="107" t="s">
        <v>57</v>
      </c>
      <c r="N3" s="108"/>
      <c r="O3" s="108"/>
      <c r="P3" s="108"/>
      <c r="Q3" s="108"/>
      <c r="R3" s="108"/>
    </row>
    <row r="4" spans="1:18" ht="15" x14ac:dyDescent="0.25">
      <c r="A4" s="68" t="s">
        <v>6</v>
      </c>
      <c r="B4" s="68" t="s">
        <v>7</v>
      </c>
      <c r="C4" s="70">
        <v>1966</v>
      </c>
      <c r="D4" s="70">
        <v>6</v>
      </c>
      <c r="G4" s="1" t="s">
        <v>52</v>
      </c>
      <c r="H4" s="2"/>
      <c r="K4" s="111"/>
      <c r="L4" s="111"/>
      <c r="M4" s="39" t="s">
        <v>62</v>
      </c>
      <c r="N4" s="39" t="s">
        <v>58</v>
      </c>
      <c r="O4" s="39" t="s">
        <v>59</v>
      </c>
      <c r="P4" s="39" t="s">
        <v>60</v>
      </c>
      <c r="Q4" s="39" t="s">
        <v>4</v>
      </c>
      <c r="R4" s="66" t="s">
        <v>115</v>
      </c>
    </row>
    <row r="5" spans="1:18" ht="15" x14ac:dyDescent="0.25">
      <c r="A5" s="71" t="s">
        <v>14</v>
      </c>
      <c r="B5" s="71" t="s">
        <v>15</v>
      </c>
      <c r="C5" s="72">
        <v>19</v>
      </c>
      <c r="D5" s="72">
        <v>3</v>
      </c>
      <c r="G5" s="1">
        <v>9</v>
      </c>
      <c r="H5" s="3"/>
      <c r="K5" s="111"/>
      <c r="L5" s="111"/>
      <c r="M5" s="39" t="s">
        <v>61</v>
      </c>
      <c r="N5" s="39" t="s">
        <v>61</v>
      </c>
      <c r="O5" s="39" t="s">
        <v>61</v>
      </c>
      <c r="P5" s="39" t="s">
        <v>61</v>
      </c>
      <c r="Q5" s="39" t="s">
        <v>61</v>
      </c>
      <c r="R5" s="66" t="s">
        <v>61</v>
      </c>
    </row>
    <row r="6" spans="1:18" ht="15" x14ac:dyDescent="0.25">
      <c r="A6" s="71" t="s">
        <v>26</v>
      </c>
      <c r="B6" s="71" t="s">
        <v>27</v>
      </c>
      <c r="C6" s="72">
        <v>88</v>
      </c>
      <c r="D6" s="72">
        <v>4</v>
      </c>
      <c r="G6" s="4" t="s">
        <v>53</v>
      </c>
      <c r="H6" s="5"/>
      <c r="K6" s="1" t="s">
        <v>6</v>
      </c>
      <c r="L6" s="1" t="s">
        <v>7</v>
      </c>
      <c r="M6" s="9">
        <v>24217843</v>
      </c>
      <c r="N6" s="9">
        <v>24795237</v>
      </c>
      <c r="O6" s="9">
        <v>24829963</v>
      </c>
      <c r="P6" s="9">
        <v>25408578</v>
      </c>
      <c r="Q6" s="9">
        <v>25589465</v>
      </c>
      <c r="R6" s="9">
        <v>23060783</v>
      </c>
    </row>
    <row r="7" spans="1:18" ht="15" x14ac:dyDescent="0.25">
      <c r="A7" s="71" t="s">
        <v>28</v>
      </c>
      <c r="B7" s="71" t="s">
        <v>29</v>
      </c>
      <c r="C7" s="72">
        <v>77</v>
      </c>
      <c r="D7" s="72">
        <v>4</v>
      </c>
      <c r="G7" s="4" t="s">
        <v>54</v>
      </c>
      <c r="H7" s="6"/>
      <c r="Q7" s="16"/>
      <c r="R7" s="1">
        <v>23.1</v>
      </c>
    </row>
    <row r="8" spans="1:18" ht="15" x14ac:dyDescent="0.25">
      <c r="A8" s="71" t="s">
        <v>30</v>
      </c>
      <c r="B8" s="71" t="s">
        <v>31</v>
      </c>
      <c r="C8" s="72">
        <v>49</v>
      </c>
      <c r="D8" s="72">
        <v>4</v>
      </c>
      <c r="G8" s="4" t="s">
        <v>55</v>
      </c>
      <c r="H8" s="7"/>
    </row>
    <row r="9" spans="1:18" ht="15" x14ac:dyDescent="0.25">
      <c r="A9" s="71" t="s">
        <v>32</v>
      </c>
      <c r="B9" s="71" t="s">
        <v>33</v>
      </c>
      <c r="C9" s="72">
        <v>63</v>
      </c>
      <c r="D9" s="72">
        <v>4</v>
      </c>
      <c r="H9" s="2"/>
    </row>
    <row r="10" spans="1:18" ht="15" x14ac:dyDescent="0.25">
      <c r="A10" s="71" t="s">
        <v>36</v>
      </c>
      <c r="B10" s="71" t="s">
        <v>37</v>
      </c>
      <c r="C10" s="72">
        <v>36</v>
      </c>
      <c r="D10" s="72">
        <v>4</v>
      </c>
      <c r="G10" s="1" t="s">
        <v>116</v>
      </c>
      <c r="H10" s="2"/>
    </row>
    <row r="11" spans="1:18" ht="15" x14ac:dyDescent="0.25">
      <c r="A11" s="71" t="s">
        <v>38</v>
      </c>
      <c r="B11" s="71" t="s">
        <v>39</v>
      </c>
      <c r="C11" s="72">
        <v>79</v>
      </c>
      <c r="D11" s="72">
        <v>4</v>
      </c>
      <c r="H11" s="2"/>
    </row>
    <row r="12" spans="1:18" ht="15" x14ac:dyDescent="0.25">
      <c r="A12" s="71" t="s">
        <v>42</v>
      </c>
      <c r="B12" s="71" t="s">
        <v>43</v>
      </c>
      <c r="C12" s="72">
        <v>56</v>
      </c>
      <c r="D12" s="72">
        <v>4</v>
      </c>
      <c r="H12" s="2"/>
    </row>
    <row r="13" spans="1:18" ht="15" x14ac:dyDescent="0.25">
      <c r="A13" s="73" t="s">
        <v>8</v>
      </c>
      <c r="B13" s="73" t="s">
        <v>9</v>
      </c>
      <c r="C13" s="74">
        <v>50</v>
      </c>
      <c r="D13" s="74">
        <v>5</v>
      </c>
      <c r="G13" s="112" t="s">
        <v>117</v>
      </c>
      <c r="H13" s="112"/>
      <c r="I13" s="112"/>
    </row>
    <row r="14" spans="1:18" ht="15" x14ac:dyDescent="0.25">
      <c r="A14" s="73" t="s">
        <v>12</v>
      </c>
      <c r="B14" s="73" t="s">
        <v>13</v>
      </c>
      <c r="C14" s="74">
        <v>56</v>
      </c>
      <c r="D14" s="74">
        <v>5</v>
      </c>
      <c r="G14" s="112"/>
      <c r="H14" s="112"/>
      <c r="I14" s="112"/>
    </row>
    <row r="15" spans="1:18" ht="15" x14ac:dyDescent="0.25">
      <c r="A15" s="73" t="s">
        <v>16</v>
      </c>
      <c r="B15" s="73" t="s">
        <v>17</v>
      </c>
      <c r="C15" s="74">
        <v>54</v>
      </c>
      <c r="D15" s="74">
        <v>5</v>
      </c>
      <c r="G15" s="112"/>
      <c r="H15" s="112"/>
      <c r="I15" s="112"/>
    </row>
    <row r="16" spans="1:18" ht="15" x14ac:dyDescent="0.25">
      <c r="A16" s="73" t="s">
        <v>18</v>
      </c>
      <c r="B16" s="73" t="s">
        <v>19</v>
      </c>
      <c r="C16" s="74">
        <v>129</v>
      </c>
      <c r="D16" s="74">
        <v>5</v>
      </c>
    </row>
    <row r="17" spans="1:4" ht="15" x14ac:dyDescent="0.25">
      <c r="A17" s="73" t="s">
        <v>20</v>
      </c>
      <c r="B17" s="73" t="s">
        <v>21</v>
      </c>
      <c r="C17" s="74">
        <v>62</v>
      </c>
      <c r="D17" s="74">
        <v>5</v>
      </c>
    </row>
    <row r="18" spans="1:4" ht="15" x14ac:dyDescent="0.25">
      <c r="A18" s="73" t="s">
        <v>22</v>
      </c>
      <c r="B18" s="73" t="s">
        <v>23</v>
      </c>
      <c r="C18" s="74">
        <v>23</v>
      </c>
      <c r="D18" s="74">
        <v>5</v>
      </c>
    </row>
    <row r="19" spans="1:4" ht="15" x14ac:dyDescent="0.25">
      <c r="A19" s="73" t="s">
        <v>34</v>
      </c>
      <c r="B19" s="73" t="s">
        <v>35</v>
      </c>
      <c r="C19" s="74">
        <v>23</v>
      </c>
      <c r="D19" s="74">
        <v>5</v>
      </c>
    </row>
    <row r="20" spans="1:4" ht="15" x14ac:dyDescent="0.25">
      <c r="A20" s="73" t="s">
        <v>40</v>
      </c>
      <c r="B20" s="73" t="s">
        <v>41</v>
      </c>
      <c r="C20" s="74">
        <v>37</v>
      </c>
      <c r="D20" s="74">
        <v>5</v>
      </c>
    </row>
    <row r="21" spans="1:4" ht="15" x14ac:dyDescent="0.25">
      <c r="A21" s="73" t="s">
        <v>44</v>
      </c>
      <c r="B21" s="73" t="s">
        <v>45</v>
      </c>
      <c r="C21" s="74">
        <v>59</v>
      </c>
      <c r="D21" s="74">
        <v>5</v>
      </c>
    </row>
    <row r="22" spans="1:4" ht="15" x14ac:dyDescent="0.25">
      <c r="A22" s="73" t="s">
        <v>10</v>
      </c>
      <c r="B22" s="73" t="s">
        <v>11</v>
      </c>
      <c r="C22" s="74">
        <v>53</v>
      </c>
      <c r="D22" s="74">
        <v>6</v>
      </c>
    </row>
    <row r="23" spans="1:4" ht="15" x14ac:dyDescent="0.25">
      <c r="A23" s="75" t="s">
        <v>24</v>
      </c>
      <c r="B23" s="75" t="s">
        <v>25</v>
      </c>
      <c r="C23" s="76">
        <v>95</v>
      </c>
      <c r="D23" s="76">
        <v>7</v>
      </c>
    </row>
    <row r="24" spans="1:4" ht="15" x14ac:dyDescent="0.25">
      <c r="A24" s="75" t="s">
        <v>50</v>
      </c>
      <c r="B24" s="75" t="s">
        <v>51</v>
      </c>
      <c r="C24" s="76">
        <v>75</v>
      </c>
      <c r="D24" s="76">
        <v>7</v>
      </c>
    </row>
    <row r="25" spans="1:4" ht="15" x14ac:dyDescent="0.25">
      <c r="A25" s="77" t="s">
        <v>46</v>
      </c>
      <c r="B25" s="77" t="s">
        <v>47</v>
      </c>
      <c r="C25" s="78">
        <v>711</v>
      </c>
      <c r="D25" s="78">
        <v>9</v>
      </c>
    </row>
    <row r="26" spans="1:4" ht="15" x14ac:dyDescent="0.25">
      <c r="A26" s="77" t="s">
        <v>48</v>
      </c>
      <c r="B26" s="77" t="s">
        <v>49</v>
      </c>
      <c r="C26" s="78">
        <v>72</v>
      </c>
      <c r="D26" s="78">
        <v>9</v>
      </c>
    </row>
    <row r="28" spans="1:4" x14ac:dyDescent="0.2">
      <c r="A28" s="1" t="s">
        <v>63</v>
      </c>
    </row>
    <row r="30" spans="1:4" x14ac:dyDescent="0.2">
      <c r="A30" s="38" t="s">
        <v>108</v>
      </c>
    </row>
    <row r="32" spans="1:4" ht="45" x14ac:dyDescent="0.2">
      <c r="A32" s="106" t="s">
        <v>0</v>
      </c>
      <c r="B32" s="106" t="s">
        <v>1</v>
      </c>
      <c r="C32" s="69" t="s">
        <v>2</v>
      </c>
      <c r="D32" s="69" t="s">
        <v>3</v>
      </c>
    </row>
    <row r="33" spans="1:4" ht="15" x14ac:dyDescent="0.2">
      <c r="A33" s="106"/>
      <c r="B33" s="106"/>
      <c r="C33" s="69" t="s">
        <v>115</v>
      </c>
      <c r="D33" s="69" t="s">
        <v>115</v>
      </c>
    </row>
    <row r="34" spans="1:4" ht="15" x14ac:dyDescent="0.2">
      <c r="A34" s="106"/>
      <c r="B34" s="106"/>
      <c r="C34" s="69" t="s">
        <v>5</v>
      </c>
      <c r="D34" s="69" t="s">
        <v>5</v>
      </c>
    </row>
    <row r="35" spans="1:4" ht="15" x14ac:dyDescent="0.25">
      <c r="A35" s="68" t="s">
        <v>6</v>
      </c>
      <c r="B35" s="68" t="s">
        <v>7</v>
      </c>
      <c r="C35" s="70">
        <v>1966</v>
      </c>
      <c r="D35" s="70">
        <v>6</v>
      </c>
    </row>
    <row r="36" spans="1:4" ht="15" x14ac:dyDescent="0.25">
      <c r="A36" s="68" t="s">
        <v>8</v>
      </c>
      <c r="B36" s="68" t="s">
        <v>9</v>
      </c>
      <c r="C36" s="70">
        <v>50</v>
      </c>
      <c r="D36" s="70">
        <v>5</v>
      </c>
    </row>
    <row r="37" spans="1:4" ht="15" x14ac:dyDescent="0.25">
      <c r="A37" s="68" t="s">
        <v>10</v>
      </c>
      <c r="B37" s="68" t="s">
        <v>11</v>
      </c>
      <c r="C37" s="70">
        <v>53</v>
      </c>
      <c r="D37" s="70">
        <v>6</v>
      </c>
    </row>
    <row r="38" spans="1:4" ht="15" x14ac:dyDescent="0.25">
      <c r="A38" s="68" t="s">
        <v>12</v>
      </c>
      <c r="B38" s="68" t="s">
        <v>13</v>
      </c>
      <c r="C38" s="70">
        <v>56</v>
      </c>
      <c r="D38" s="70">
        <v>5</v>
      </c>
    </row>
    <row r="39" spans="1:4" ht="15" x14ac:dyDescent="0.25">
      <c r="A39" s="68" t="s">
        <v>14</v>
      </c>
      <c r="B39" s="68" t="s">
        <v>15</v>
      </c>
      <c r="C39" s="70">
        <v>19</v>
      </c>
      <c r="D39" s="70">
        <v>3</v>
      </c>
    </row>
    <row r="40" spans="1:4" ht="15" x14ac:dyDescent="0.25">
      <c r="A40" s="68" t="s">
        <v>16</v>
      </c>
      <c r="B40" s="68" t="s">
        <v>17</v>
      </c>
      <c r="C40" s="70">
        <v>54</v>
      </c>
      <c r="D40" s="70">
        <v>5</v>
      </c>
    </row>
    <row r="41" spans="1:4" ht="15" x14ac:dyDescent="0.25">
      <c r="A41" s="68" t="s">
        <v>18</v>
      </c>
      <c r="B41" s="68" t="s">
        <v>19</v>
      </c>
      <c r="C41" s="70">
        <v>129</v>
      </c>
      <c r="D41" s="70">
        <v>5</v>
      </c>
    </row>
    <row r="42" spans="1:4" ht="15" x14ac:dyDescent="0.25">
      <c r="A42" s="68" t="s">
        <v>20</v>
      </c>
      <c r="B42" s="68" t="s">
        <v>21</v>
      </c>
      <c r="C42" s="70">
        <v>62</v>
      </c>
      <c r="D42" s="70">
        <v>5</v>
      </c>
    </row>
    <row r="43" spans="1:4" ht="15" x14ac:dyDescent="0.25">
      <c r="A43" s="68" t="s">
        <v>22</v>
      </c>
      <c r="B43" s="68" t="s">
        <v>23</v>
      </c>
      <c r="C43" s="70">
        <v>23</v>
      </c>
      <c r="D43" s="70">
        <v>5</v>
      </c>
    </row>
    <row r="44" spans="1:4" ht="15" x14ac:dyDescent="0.25">
      <c r="A44" s="68" t="s">
        <v>24</v>
      </c>
      <c r="B44" s="68" t="s">
        <v>25</v>
      </c>
      <c r="C44" s="70">
        <v>95</v>
      </c>
      <c r="D44" s="70">
        <v>7</v>
      </c>
    </row>
    <row r="45" spans="1:4" ht="15" x14ac:dyDescent="0.25">
      <c r="A45" s="68" t="s">
        <v>26</v>
      </c>
      <c r="B45" s="68" t="s">
        <v>27</v>
      </c>
      <c r="C45" s="70">
        <v>88</v>
      </c>
      <c r="D45" s="70">
        <v>4</v>
      </c>
    </row>
    <row r="46" spans="1:4" ht="15" x14ac:dyDescent="0.25">
      <c r="A46" s="68" t="s">
        <v>28</v>
      </c>
      <c r="B46" s="68" t="s">
        <v>29</v>
      </c>
      <c r="C46" s="70">
        <v>77</v>
      </c>
      <c r="D46" s="70">
        <v>4</v>
      </c>
    </row>
    <row r="47" spans="1:4" ht="15" x14ac:dyDescent="0.25">
      <c r="A47" s="68" t="s">
        <v>30</v>
      </c>
      <c r="B47" s="68" t="s">
        <v>31</v>
      </c>
      <c r="C47" s="70">
        <v>49</v>
      </c>
      <c r="D47" s="70">
        <v>4</v>
      </c>
    </row>
    <row r="48" spans="1:4" ht="15" x14ac:dyDescent="0.25">
      <c r="A48" s="68" t="s">
        <v>32</v>
      </c>
      <c r="B48" s="68" t="s">
        <v>33</v>
      </c>
      <c r="C48" s="70">
        <v>63</v>
      </c>
      <c r="D48" s="70">
        <v>4</v>
      </c>
    </row>
    <row r="49" spans="1:4" ht="15" x14ac:dyDescent="0.25">
      <c r="A49" s="68" t="s">
        <v>34</v>
      </c>
      <c r="B49" s="68" t="s">
        <v>35</v>
      </c>
      <c r="C49" s="70">
        <v>23</v>
      </c>
      <c r="D49" s="70">
        <v>5</v>
      </c>
    </row>
    <row r="50" spans="1:4" ht="15" x14ac:dyDescent="0.25">
      <c r="A50" s="68" t="s">
        <v>36</v>
      </c>
      <c r="B50" s="68" t="s">
        <v>37</v>
      </c>
      <c r="C50" s="70">
        <v>36</v>
      </c>
      <c r="D50" s="70">
        <v>4</v>
      </c>
    </row>
    <row r="51" spans="1:4" ht="15" x14ac:dyDescent="0.25">
      <c r="A51" s="68" t="s">
        <v>38</v>
      </c>
      <c r="B51" s="68" t="s">
        <v>39</v>
      </c>
      <c r="C51" s="70">
        <v>79</v>
      </c>
      <c r="D51" s="70">
        <v>4</v>
      </c>
    </row>
    <row r="52" spans="1:4" ht="15" x14ac:dyDescent="0.25">
      <c r="A52" s="68" t="s">
        <v>40</v>
      </c>
      <c r="B52" s="68" t="s">
        <v>41</v>
      </c>
      <c r="C52" s="70">
        <v>37</v>
      </c>
      <c r="D52" s="70">
        <v>5</v>
      </c>
    </row>
    <row r="53" spans="1:4" ht="15" x14ac:dyDescent="0.25">
      <c r="A53" s="68" t="s">
        <v>42</v>
      </c>
      <c r="B53" s="68" t="s">
        <v>43</v>
      </c>
      <c r="C53" s="70">
        <v>56</v>
      </c>
      <c r="D53" s="70">
        <v>4</v>
      </c>
    </row>
    <row r="54" spans="1:4" ht="15" x14ac:dyDescent="0.25">
      <c r="A54" s="68" t="s">
        <v>44</v>
      </c>
      <c r="B54" s="68" t="s">
        <v>45</v>
      </c>
      <c r="C54" s="70">
        <v>59</v>
      </c>
      <c r="D54" s="70">
        <v>5</v>
      </c>
    </row>
    <row r="55" spans="1:4" ht="15" x14ac:dyDescent="0.25">
      <c r="A55" s="68" t="s">
        <v>46</v>
      </c>
      <c r="B55" s="68" t="s">
        <v>47</v>
      </c>
      <c r="C55" s="70">
        <v>711</v>
      </c>
      <c r="D55" s="70">
        <v>9</v>
      </c>
    </row>
    <row r="56" spans="1:4" ht="15" x14ac:dyDescent="0.25">
      <c r="A56" s="68" t="s">
        <v>48</v>
      </c>
      <c r="B56" s="68" t="s">
        <v>49</v>
      </c>
      <c r="C56" s="70">
        <v>72</v>
      </c>
      <c r="D56" s="70">
        <v>9</v>
      </c>
    </row>
    <row r="57" spans="1:4" ht="15" x14ac:dyDescent="0.25">
      <c r="A57" s="68" t="s">
        <v>50</v>
      </c>
      <c r="B57" s="68" t="s">
        <v>51</v>
      </c>
      <c r="C57" s="70">
        <v>75</v>
      </c>
      <c r="D57" s="70">
        <v>7</v>
      </c>
    </row>
  </sheetData>
  <sortState ref="A37:D58">
    <sortCondition ref="A36"/>
  </sortState>
  <mergeCells count="9">
    <mergeCell ref="M3:R3"/>
    <mergeCell ref="M2:R2"/>
    <mergeCell ref="A32:A34"/>
    <mergeCell ref="B32:B34"/>
    <mergeCell ref="A1:A3"/>
    <mergeCell ref="B1:B3"/>
    <mergeCell ref="G13:I15"/>
    <mergeCell ref="K2:K5"/>
    <mergeCell ref="L2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L13" sqref="L13"/>
    </sheetView>
  </sheetViews>
  <sheetFormatPr defaultColWidth="8.85546875" defaultRowHeight="12.75" x14ac:dyDescent="0.2"/>
  <cols>
    <col min="1" max="1" width="24.42578125" style="1" customWidth="1"/>
    <col min="2" max="2" width="12.140625" style="1" customWidth="1"/>
    <col min="3" max="16384" width="8.85546875" style="1"/>
  </cols>
  <sheetData>
    <row r="1" spans="1:12" x14ac:dyDescent="0.2">
      <c r="A1" s="10" t="s">
        <v>102</v>
      </c>
    </row>
    <row r="2" spans="1:12" x14ac:dyDescent="0.2">
      <c r="A2" s="10" t="s">
        <v>66</v>
      </c>
    </row>
    <row r="4" spans="1:12" x14ac:dyDescent="0.2">
      <c r="A4" s="35"/>
      <c r="B4" s="35">
        <v>2010</v>
      </c>
      <c r="C4" s="35">
        <v>2011</v>
      </c>
      <c r="D4" s="35">
        <v>2012</v>
      </c>
      <c r="E4" s="35">
        <v>2013</v>
      </c>
      <c r="F4" s="35">
        <v>2014</v>
      </c>
      <c r="G4" s="35">
        <v>2015</v>
      </c>
      <c r="H4" s="35">
        <v>2016</v>
      </c>
      <c r="I4" s="35">
        <v>2017</v>
      </c>
      <c r="J4" s="35">
        <v>2018</v>
      </c>
      <c r="K4" s="35">
        <v>2019</v>
      </c>
      <c r="L4" s="35">
        <v>2020</v>
      </c>
    </row>
    <row r="5" spans="1:12" x14ac:dyDescent="0.2">
      <c r="A5" s="12" t="s">
        <v>67</v>
      </c>
      <c r="B5" s="13">
        <v>991</v>
      </c>
      <c r="C5" s="13">
        <v>1083</v>
      </c>
      <c r="D5" s="13">
        <v>1112</v>
      </c>
      <c r="E5" s="13">
        <v>1103</v>
      </c>
      <c r="F5" s="13">
        <v>1131</v>
      </c>
      <c r="G5" s="13">
        <v>1140</v>
      </c>
      <c r="H5" s="13">
        <v>1139</v>
      </c>
      <c r="I5" s="13">
        <v>1157</v>
      </c>
      <c r="J5" s="12">
        <v>1117</v>
      </c>
      <c r="K5" s="12">
        <v>1062</v>
      </c>
      <c r="L5" s="12">
        <v>1046</v>
      </c>
    </row>
    <row r="6" spans="1:12" x14ac:dyDescent="0.2">
      <c r="A6" s="12" t="s">
        <v>68</v>
      </c>
      <c r="B6" s="13">
        <v>97</v>
      </c>
      <c r="C6" s="13">
        <v>112</v>
      </c>
      <c r="D6" s="13">
        <v>128</v>
      </c>
      <c r="E6" s="13">
        <v>139</v>
      </c>
      <c r="F6" s="13">
        <v>145</v>
      </c>
      <c r="G6" s="13">
        <v>139</v>
      </c>
      <c r="H6" s="13">
        <v>142</v>
      </c>
      <c r="I6" s="13">
        <v>135</v>
      </c>
      <c r="J6" s="12">
        <v>128</v>
      </c>
      <c r="K6" s="12">
        <v>123</v>
      </c>
      <c r="L6" s="12">
        <v>121</v>
      </c>
    </row>
    <row r="7" spans="1:12" x14ac:dyDescent="0.2">
      <c r="A7" s="12" t="s">
        <v>69</v>
      </c>
      <c r="B7" s="13">
        <v>2157</v>
      </c>
      <c r="C7" s="13">
        <v>2338</v>
      </c>
      <c r="D7" s="13">
        <v>2393</v>
      </c>
      <c r="E7" s="13">
        <v>2386</v>
      </c>
      <c r="F7" s="13">
        <v>2453</v>
      </c>
      <c r="G7" s="13">
        <v>2415</v>
      </c>
      <c r="H7" s="13">
        <v>2546</v>
      </c>
      <c r="I7" s="13">
        <v>2354</v>
      </c>
      <c r="J7" s="12">
        <v>2342</v>
      </c>
      <c r="K7" s="12">
        <v>2329</v>
      </c>
      <c r="L7" s="12">
        <v>2345</v>
      </c>
    </row>
    <row r="8" spans="1:12" x14ac:dyDescent="0.2">
      <c r="A8" s="12" t="s">
        <v>70</v>
      </c>
      <c r="B8" s="13">
        <v>17</v>
      </c>
      <c r="C8" s="13">
        <v>18</v>
      </c>
      <c r="D8" s="13">
        <v>17</v>
      </c>
      <c r="E8" s="13">
        <v>22</v>
      </c>
      <c r="F8" s="13">
        <v>28</v>
      </c>
      <c r="G8" s="13">
        <v>25</v>
      </c>
      <c r="H8" s="13">
        <v>24</v>
      </c>
      <c r="I8" s="13">
        <v>18</v>
      </c>
      <c r="J8" s="12">
        <v>16</v>
      </c>
      <c r="K8" s="12">
        <v>11</v>
      </c>
      <c r="L8" s="12">
        <v>13</v>
      </c>
    </row>
    <row r="9" spans="1:12" x14ac:dyDescent="0.2">
      <c r="A9" s="14"/>
      <c r="B9" s="36"/>
      <c r="C9" s="36"/>
      <c r="D9" s="36"/>
      <c r="E9" s="36"/>
      <c r="F9" s="36"/>
      <c r="G9" s="36"/>
      <c r="H9" s="36"/>
      <c r="I9" s="36"/>
      <c r="J9" s="14"/>
      <c r="K9" s="14"/>
    </row>
    <row r="10" spans="1:12" x14ac:dyDescent="0.2">
      <c r="A10" s="14" t="s">
        <v>103</v>
      </c>
      <c r="B10" s="14"/>
      <c r="C10" s="14"/>
      <c r="D10" s="14"/>
      <c r="E10" s="14"/>
      <c r="F10" s="14"/>
      <c r="G10" s="14"/>
      <c r="H10" s="14"/>
      <c r="I10" s="14"/>
    </row>
    <row r="11" spans="1:12" x14ac:dyDescent="0.2">
      <c r="A11" s="35"/>
      <c r="B11" s="35">
        <v>2010</v>
      </c>
      <c r="C11" s="35">
        <v>2011</v>
      </c>
      <c r="D11" s="35">
        <v>2012</v>
      </c>
      <c r="E11" s="35">
        <v>2013</v>
      </c>
      <c r="F11" s="35">
        <v>2014</v>
      </c>
      <c r="G11" s="35">
        <v>2015</v>
      </c>
      <c r="H11" s="35">
        <v>2016</v>
      </c>
      <c r="I11" s="35">
        <v>2017</v>
      </c>
      <c r="J11" s="35">
        <v>2018</v>
      </c>
      <c r="K11" s="35">
        <v>2019</v>
      </c>
      <c r="L11" s="35">
        <v>2020</v>
      </c>
    </row>
    <row r="12" spans="1:12" x14ac:dyDescent="0.2">
      <c r="A12" s="12" t="s">
        <v>67</v>
      </c>
      <c r="B12" s="12">
        <v>100</v>
      </c>
      <c r="C12" s="15">
        <v>109.28355196770939</v>
      </c>
      <c r="D12" s="15">
        <v>112.20988900100909</v>
      </c>
      <c r="E12" s="15">
        <v>111.30171543895055</v>
      </c>
      <c r="F12" s="15">
        <v>114.12714429868819</v>
      </c>
      <c r="G12" s="15">
        <v>115.03531786074672</v>
      </c>
      <c r="H12" s="15">
        <v>114.93440968718467</v>
      </c>
      <c r="I12" s="15">
        <v>116.75075681130171</v>
      </c>
      <c r="J12" s="15">
        <v>112.7</v>
      </c>
      <c r="K12" s="15">
        <v>107.2</v>
      </c>
      <c r="L12" s="79">
        <f>L5/B5*100</f>
        <v>105.54994954591321</v>
      </c>
    </row>
    <row r="13" spans="1:12" x14ac:dyDescent="0.2">
      <c r="A13" s="12" t="s">
        <v>68</v>
      </c>
      <c r="B13" s="12">
        <v>100</v>
      </c>
      <c r="C13" s="15">
        <v>115.4639175257732</v>
      </c>
      <c r="D13" s="15">
        <v>131.95876288659792</v>
      </c>
      <c r="E13" s="15">
        <v>143.29896907216494</v>
      </c>
      <c r="F13" s="15">
        <v>149.48453608247422</v>
      </c>
      <c r="G13" s="15">
        <v>143.29896907216494</v>
      </c>
      <c r="H13" s="15">
        <v>146.39175257731958</v>
      </c>
      <c r="I13" s="15">
        <v>139.17525773195877</v>
      </c>
      <c r="J13" s="15">
        <v>132</v>
      </c>
      <c r="K13" s="15">
        <v>126.8</v>
      </c>
      <c r="L13" s="79">
        <f>L6/B6*100</f>
        <v>124.74226804123711</v>
      </c>
    </row>
    <row r="14" spans="1:12" x14ac:dyDescent="0.2">
      <c r="A14" s="12" t="s">
        <v>69</v>
      </c>
      <c r="B14" s="12">
        <v>100</v>
      </c>
      <c r="C14" s="15">
        <v>108.39128419100602</v>
      </c>
      <c r="D14" s="15">
        <v>110.94112192860455</v>
      </c>
      <c r="E14" s="15">
        <v>110.61659712563745</v>
      </c>
      <c r="F14" s="15">
        <v>113.72276309689383</v>
      </c>
      <c r="G14" s="15">
        <v>111.96105702364395</v>
      </c>
      <c r="H14" s="15">
        <v>118.03430690774223</v>
      </c>
      <c r="I14" s="15">
        <v>109.1330551692165</v>
      </c>
      <c r="J14" s="15">
        <v>108.6</v>
      </c>
      <c r="K14" s="15">
        <v>108.9</v>
      </c>
      <c r="L14" s="79">
        <f t="shared" ref="L14:L15" si="0">L7/K7*100</f>
        <v>100.68699012451697</v>
      </c>
    </row>
    <row r="15" spans="1:12" x14ac:dyDescent="0.2">
      <c r="A15" s="12" t="s">
        <v>70</v>
      </c>
      <c r="B15" s="12">
        <v>100</v>
      </c>
      <c r="C15" s="15">
        <v>105.88235294117646</v>
      </c>
      <c r="D15" s="15">
        <v>100</v>
      </c>
      <c r="E15" s="15">
        <v>129.41176470588235</v>
      </c>
      <c r="F15" s="15">
        <v>164.70588235294119</v>
      </c>
      <c r="G15" s="15">
        <v>147.05882352941177</v>
      </c>
      <c r="H15" s="15">
        <v>141.1764705882353</v>
      </c>
      <c r="I15" s="15">
        <v>105.88235294117646</v>
      </c>
      <c r="J15" s="15">
        <v>94.1</v>
      </c>
      <c r="K15" s="15">
        <v>64.7</v>
      </c>
      <c r="L15" s="79">
        <f t="shared" si="0"/>
        <v>118.18181818181819</v>
      </c>
    </row>
    <row r="18" spans="1:13" x14ac:dyDescent="0.2">
      <c r="A18" s="113" t="s">
        <v>118</v>
      </c>
      <c r="B18" s="113"/>
      <c r="C18" s="113"/>
      <c r="D18" s="113"/>
      <c r="E18" s="113"/>
      <c r="F18" s="113"/>
      <c r="G18" s="113"/>
      <c r="H18" s="113"/>
    </row>
    <row r="19" spans="1:13" x14ac:dyDescent="0.2">
      <c r="A19" s="113"/>
      <c r="B19" s="113"/>
      <c r="C19" s="113"/>
      <c r="D19" s="113"/>
      <c r="E19" s="113"/>
      <c r="F19" s="113"/>
      <c r="G19" s="113"/>
      <c r="H19" s="113"/>
    </row>
    <row r="20" spans="1:13" ht="14.45" customHeight="1" x14ac:dyDescent="0.2">
      <c r="A20" s="111" t="s">
        <v>0</v>
      </c>
      <c r="B20" s="111" t="s">
        <v>1</v>
      </c>
      <c r="C20" s="107" t="s">
        <v>71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</row>
    <row r="21" spans="1:13" x14ac:dyDescent="0.2">
      <c r="A21" s="111"/>
      <c r="B21" s="111"/>
      <c r="C21" s="39" t="s">
        <v>75</v>
      </c>
      <c r="D21" s="39" t="s">
        <v>76</v>
      </c>
      <c r="E21" s="39" t="s">
        <v>77</v>
      </c>
      <c r="F21" s="39" t="s">
        <v>78</v>
      </c>
      <c r="G21" s="39" t="s">
        <v>79</v>
      </c>
      <c r="H21" s="39" t="s">
        <v>62</v>
      </c>
      <c r="I21" s="39" t="s">
        <v>58</v>
      </c>
      <c r="J21" s="39" t="s">
        <v>59</v>
      </c>
      <c r="K21" s="39" t="s">
        <v>60</v>
      </c>
      <c r="L21" s="39" t="s">
        <v>4</v>
      </c>
      <c r="M21" s="66" t="s">
        <v>115</v>
      </c>
    </row>
    <row r="22" spans="1:13" x14ac:dyDescent="0.2">
      <c r="A22" s="111"/>
      <c r="B22" s="111"/>
      <c r="C22" s="39" t="s">
        <v>72</v>
      </c>
      <c r="D22" s="39" t="s">
        <v>72</v>
      </c>
      <c r="E22" s="39" t="s">
        <v>72</v>
      </c>
      <c r="F22" s="39" t="s">
        <v>72</v>
      </c>
      <c r="G22" s="39" t="s">
        <v>72</v>
      </c>
      <c r="H22" s="39" t="s">
        <v>72</v>
      </c>
      <c r="I22" s="39" t="s">
        <v>72</v>
      </c>
      <c r="J22" s="39" t="s">
        <v>72</v>
      </c>
      <c r="K22" s="39" t="s">
        <v>72</v>
      </c>
      <c r="L22" s="39" t="s">
        <v>72</v>
      </c>
      <c r="M22" s="66" t="s">
        <v>72</v>
      </c>
    </row>
    <row r="23" spans="1:13" x14ac:dyDescent="0.2">
      <c r="A23" s="1" t="s">
        <v>6</v>
      </c>
      <c r="B23" s="1" t="s">
        <v>7</v>
      </c>
      <c r="C23" s="9">
        <v>3367</v>
      </c>
      <c r="D23" s="9">
        <v>3090</v>
      </c>
      <c r="E23" s="9">
        <v>3016</v>
      </c>
      <c r="F23" s="9">
        <v>3047</v>
      </c>
      <c r="G23" s="9">
        <v>2978</v>
      </c>
      <c r="H23" s="9">
        <v>2958</v>
      </c>
      <c r="I23" s="9">
        <v>2969</v>
      </c>
      <c r="J23" s="9">
        <v>2931</v>
      </c>
      <c r="K23" s="9">
        <v>3044</v>
      </c>
      <c r="L23" s="9">
        <v>3212</v>
      </c>
      <c r="M23" s="1">
        <v>3260</v>
      </c>
    </row>
    <row r="24" spans="1:13" x14ac:dyDescent="0.2"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3" x14ac:dyDescent="0.2"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3" x14ac:dyDescent="0.2">
      <c r="A26" s="38" t="s">
        <v>107</v>
      </c>
    </row>
    <row r="27" spans="1:13" x14ac:dyDescent="0.2">
      <c r="A27" s="38" t="s">
        <v>106</v>
      </c>
    </row>
    <row r="29" spans="1:13" x14ac:dyDescent="0.2">
      <c r="C29" s="16"/>
    </row>
  </sheetData>
  <mergeCells count="4">
    <mergeCell ref="B20:B22"/>
    <mergeCell ref="A18:H19"/>
    <mergeCell ref="A20:A22"/>
    <mergeCell ref="C20:M2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M7" sqref="M7"/>
    </sheetView>
  </sheetViews>
  <sheetFormatPr defaultColWidth="8.85546875" defaultRowHeight="12.75" x14ac:dyDescent="0.2"/>
  <cols>
    <col min="1" max="1" width="8.85546875" style="1"/>
    <col min="2" max="2" width="14.7109375" style="1" customWidth="1"/>
    <col min="3" max="16384" width="8.85546875" style="1"/>
  </cols>
  <sheetData>
    <row r="1" spans="1:14" ht="14.25" x14ac:dyDescent="0.2">
      <c r="A1" s="10" t="s">
        <v>73</v>
      </c>
    </row>
    <row r="3" spans="1:14" ht="14.45" customHeight="1" x14ac:dyDescent="0.2">
      <c r="A3" s="114" t="s">
        <v>0</v>
      </c>
      <c r="B3" s="114" t="s">
        <v>1</v>
      </c>
      <c r="C3" s="115" t="s">
        <v>74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4" x14ac:dyDescent="0.2">
      <c r="A4" s="114"/>
      <c r="B4" s="114"/>
      <c r="C4" s="8" t="s">
        <v>75</v>
      </c>
      <c r="D4" s="8" t="s">
        <v>76</v>
      </c>
      <c r="E4" s="8" t="s">
        <v>77</v>
      </c>
      <c r="F4" s="8" t="s">
        <v>78</v>
      </c>
      <c r="G4" s="8" t="s">
        <v>79</v>
      </c>
      <c r="H4" s="8" t="s">
        <v>62</v>
      </c>
      <c r="I4" s="8" t="s">
        <v>58</v>
      </c>
      <c r="J4" s="8" t="s">
        <v>59</v>
      </c>
      <c r="K4" s="8" t="s">
        <v>60</v>
      </c>
      <c r="L4" s="8">
        <v>2019</v>
      </c>
      <c r="M4" s="67">
        <v>2020</v>
      </c>
    </row>
    <row r="5" spans="1:14" x14ac:dyDescent="0.2">
      <c r="A5" s="114"/>
      <c r="B5" s="114"/>
      <c r="C5" s="8" t="s">
        <v>72</v>
      </c>
      <c r="D5" s="8" t="s">
        <v>72</v>
      </c>
      <c r="E5" s="8" t="s">
        <v>72</v>
      </c>
      <c r="F5" s="8" t="s">
        <v>72</v>
      </c>
      <c r="G5" s="8" t="s">
        <v>72</v>
      </c>
      <c r="H5" s="8" t="s">
        <v>72</v>
      </c>
      <c r="I5" s="8" t="s">
        <v>72</v>
      </c>
      <c r="J5" s="8" t="s">
        <v>72</v>
      </c>
      <c r="K5" s="8" t="s">
        <v>72</v>
      </c>
      <c r="L5" s="8" t="s">
        <v>72</v>
      </c>
      <c r="M5" s="67" t="s">
        <v>72</v>
      </c>
    </row>
    <row r="6" spans="1:14" x14ac:dyDescent="0.2">
      <c r="A6" s="1" t="s">
        <v>80</v>
      </c>
      <c r="B6" s="1" t="s">
        <v>81</v>
      </c>
      <c r="C6" s="9">
        <v>551054</v>
      </c>
      <c r="D6" s="9">
        <v>1156357</v>
      </c>
      <c r="E6" s="9">
        <v>1460037</v>
      </c>
      <c r="F6" s="9">
        <v>3164405</v>
      </c>
      <c r="G6" s="9">
        <v>3137056</v>
      </c>
      <c r="H6" s="9">
        <v>3843438</v>
      </c>
      <c r="I6" s="9">
        <v>4316823</v>
      </c>
      <c r="J6" s="9">
        <v>5043491</v>
      </c>
      <c r="K6" s="9">
        <v>5239293</v>
      </c>
      <c r="L6" s="1">
        <v>4790033</v>
      </c>
      <c r="M6" s="1">
        <v>3160711</v>
      </c>
    </row>
    <row r="7" spans="1:14" x14ac:dyDescent="0.2">
      <c r="A7" s="1" t="s">
        <v>6</v>
      </c>
      <c r="B7" s="1" t="s">
        <v>7</v>
      </c>
      <c r="C7" s="9">
        <v>51000</v>
      </c>
      <c r="D7" s="9">
        <v>142661</v>
      </c>
      <c r="E7" s="9">
        <v>206197</v>
      </c>
      <c r="F7" s="9">
        <v>370656</v>
      </c>
      <c r="G7" s="9">
        <v>355207</v>
      </c>
      <c r="H7" s="9">
        <v>396385</v>
      </c>
      <c r="I7" s="9">
        <v>425674</v>
      </c>
      <c r="J7" s="9">
        <v>494073</v>
      </c>
      <c r="K7" s="9">
        <v>519932</v>
      </c>
      <c r="L7" s="1">
        <v>477631</v>
      </c>
      <c r="M7" s="1">
        <v>272815</v>
      </c>
      <c r="N7" s="1">
        <f>(L7-M7)/L7</f>
        <v>0.42881638754603452</v>
      </c>
    </row>
    <row r="8" spans="1:14" x14ac:dyDescent="0.2">
      <c r="C8" s="1">
        <v>100</v>
      </c>
      <c r="D8" s="16">
        <f>D6*100/$C$6</f>
        <v>209.84458873359054</v>
      </c>
      <c r="E8" s="16">
        <f t="shared" ref="E8:M8" si="0">E6*100/$C$6</f>
        <v>264.95352542582032</v>
      </c>
      <c r="F8" s="16">
        <f t="shared" si="0"/>
        <v>574.24589967589384</v>
      </c>
      <c r="G8" s="16">
        <f t="shared" si="0"/>
        <v>569.28286520014376</v>
      </c>
      <c r="H8" s="16">
        <f t="shared" si="0"/>
        <v>697.47030236601131</v>
      </c>
      <c r="I8" s="16">
        <f t="shared" si="0"/>
        <v>783.37567643098498</v>
      </c>
      <c r="J8" s="16">
        <f t="shared" si="0"/>
        <v>915.24442250668721</v>
      </c>
      <c r="K8" s="16">
        <f t="shared" si="0"/>
        <v>950.7766933912103</v>
      </c>
      <c r="L8" s="16">
        <f t="shared" si="0"/>
        <v>869.24929317271994</v>
      </c>
      <c r="M8" s="16">
        <f t="shared" si="0"/>
        <v>573.5755479499287</v>
      </c>
    </row>
    <row r="9" spans="1:14" x14ac:dyDescent="0.2">
      <c r="C9" s="1">
        <v>100</v>
      </c>
      <c r="D9" s="16">
        <f>D7*100/$C$7</f>
        <v>279.72745098039218</v>
      </c>
      <c r="E9" s="16">
        <f t="shared" ref="E9:M9" si="1">E7*100/$C$7</f>
        <v>404.30784313725491</v>
      </c>
      <c r="F9" s="16">
        <f t="shared" si="1"/>
        <v>726.77647058823527</v>
      </c>
      <c r="G9" s="16">
        <f t="shared" si="1"/>
        <v>696.48431372549021</v>
      </c>
      <c r="H9" s="16">
        <f t="shared" si="1"/>
        <v>777.22549019607845</v>
      </c>
      <c r="I9" s="16">
        <f t="shared" si="1"/>
        <v>834.65490196078429</v>
      </c>
      <c r="J9" s="16">
        <f t="shared" si="1"/>
        <v>968.7705882352941</v>
      </c>
      <c r="K9" s="16">
        <f t="shared" si="1"/>
        <v>1019.4745098039216</v>
      </c>
      <c r="L9" s="16">
        <f t="shared" si="1"/>
        <v>936.53137254901958</v>
      </c>
      <c r="M9" s="16">
        <f t="shared" si="1"/>
        <v>534.93137254901956</v>
      </c>
    </row>
    <row r="13" spans="1:14" x14ac:dyDescent="0.2">
      <c r="C13" s="37" t="s">
        <v>75</v>
      </c>
      <c r="D13" s="37" t="s">
        <v>76</v>
      </c>
      <c r="E13" s="37" t="s">
        <v>77</v>
      </c>
      <c r="F13" s="37" t="s">
        <v>78</v>
      </c>
      <c r="G13" s="37" t="s">
        <v>79</v>
      </c>
      <c r="H13" s="37" t="s">
        <v>62</v>
      </c>
      <c r="I13" s="37" t="s">
        <v>58</v>
      </c>
      <c r="J13" s="37" t="s">
        <v>59</v>
      </c>
      <c r="K13" s="37" t="s">
        <v>60</v>
      </c>
      <c r="L13" s="37">
        <v>2019</v>
      </c>
      <c r="M13" s="1">
        <v>2020</v>
      </c>
    </row>
    <row r="14" spans="1:14" x14ac:dyDescent="0.2">
      <c r="B14" s="1" t="s">
        <v>104</v>
      </c>
      <c r="C14" s="1">
        <v>51000</v>
      </c>
      <c r="D14" s="1">
        <v>142661</v>
      </c>
      <c r="E14" s="1">
        <v>206197</v>
      </c>
      <c r="F14" s="1">
        <v>370656</v>
      </c>
      <c r="G14" s="1">
        <v>355207</v>
      </c>
      <c r="H14" s="1">
        <v>396385</v>
      </c>
      <c r="I14" s="1">
        <v>425674</v>
      </c>
      <c r="J14" s="1">
        <v>494073</v>
      </c>
      <c r="K14" s="1">
        <v>519932</v>
      </c>
      <c r="L14" s="1">
        <v>477631</v>
      </c>
      <c r="M14" s="1">
        <v>272815</v>
      </c>
    </row>
    <row r="17" spans="1:4" x14ac:dyDescent="0.2">
      <c r="D17" s="10" t="s">
        <v>119</v>
      </c>
    </row>
    <row r="19" spans="1:4" x14ac:dyDescent="0.2">
      <c r="A19" s="1" t="s">
        <v>82</v>
      </c>
    </row>
    <row r="21" spans="1:4" x14ac:dyDescent="0.2">
      <c r="A21" s="38" t="s">
        <v>105</v>
      </c>
      <c r="B21" s="10"/>
    </row>
  </sheetData>
  <mergeCells count="3">
    <mergeCell ref="A3:A5"/>
    <mergeCell ref="B3:B5"/>
    <mergeCell ref="C3:M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opLeftCell="E1" workbookViewId="0">
      <selection activeCell="S20" sqref="S20"/>
    </sheetView>
  </sheetViews>
  <sheetFormatPr defaultColWidth="8.85546875" defaultRowHeight="12.75" x14ac:dyDescent="0.2"/>
  <cols>
    <col min="1" max="1" width="8.85546875" style="1"/>
    <col min="2" max="2" width="17.7109375" style="1" customWidth="1"/>
    <col min="3" max="3" width="12.28515625" style="1" customWidth="1"/>
    <col min="4" max="4" width="12" style="1" customWidth="1"/>
    <col min="5" max="5" width="11.28515625" style="1" customWidth="1"/>
    <col min="6" max="6" width="10.5703125" style="1" customWidth="1"/>
    <col min="7" max="7" width="8.28515625" style="2" customWidth="1"/>
    <col min="8" max="10" width="10.5703125" style="2" customWidth="1"/>
    <col min="11" max="11" width="10.7109375" style="2" customWidth="1"/>
    <col min="12" max="12" width="10.5703125" style="2" customWidth="1"/>
    <col min="13" max="13" width="8.85546875" style="1"/>
    <col min="14" max="14" width="18.28515625" style="1" customWidth="1"/>
    <col min="15" max="15" width="12.140625" style="1" customWidth="1"/>
    <col min="16" max="16" width="9.28515625" style="1" customWidth="1"/>
    <col min="17" max="16384" width="8.85546875" style="1"/>
  </cols>
  <sheetData>
    <row r="1" spans="1:24" ht="14.25" x14ac:dyDescent="0.2">
      <c r="A1" s="10" t="s">
        <v>83</v>
      </c>
      <c r="C1" s="1" t="s">
        <v>84</v>
      </c>
    </row>
    <row r="2" spans="1:24" x14ac:dyDescent="0.2">
      <c r="A2" s="10" t="s">
        <v>65</v>
      </c>
      <c r="C2" s="1" t="s">
        <v>85</v>
      </c>
    </row>
    <row r="4" spans="1:24" s="47" customFormat="1" ht="38.25" x14ac:dyDescent="0.25">
      <c r="A4" s="114" t="s">
        <v>0</v>
      </c>
      <c r="B4" s="114" t="s">
        <v>1</v>
      </c>
      <c r="C4" s="44" t="s">
        <v>86</v>
      </c>
      <c r="D4" s="45" t="s">
        <v>87</v>
      </c>
      <c r="E4" s="46" t="s">
        <v>88</v>
      </c>
      <c r="F4" s="46" t="s">
        <v>89</v>
      </c>
      <c r="G4" s="53"/>
      <c r="H4" s="53"/>
      <c r="I4" s="53"/>
      <c r="J4" s="53"/>
      <c r="K4" s="53"/>
      <c r="L4" s="53"/>
      <c r="M4" s="114" t="s">
        <v>0</v>
      </c>
      <c r="N4" s="114" t="s">
        <v>1</v>
      </c>
      <c r="O4" s="44" t="s">
        <v>86</v>
      </c>
      <c r="P4" s="45" t="s">
        <v>87</v>
      </c>
      <c r="Q4" s="46" t="s">
        <v>88</v>
      </c>
      <c r="R4" s="46" t="s">
        <v>89</v>
      </c>
    </row>
    <row r="5" spans="1:24" x14ac:dyDescent="0.2">
      <c r="A5" s="114"/>
      <c r="B5" s="114"/>
      <c r="C5" s="8">
        <v>2020</v>
      </c>
      <c r="D5" s="67">
        <v>2020</v>
      </c>
      <c r="E5" s="67">
        <v>2020</v>
      </c>
      <c r="F5" s="67">
        <v>2020</v>
      </c>
      <c r="G5" s="54"/>
      <c r="H5" s="54"/>
      <c r="I5" s="54"/>
      <c r="J5" s="54"/>
      <c r="K5" s="54"/>
      <c r="L5" s="54"/>
      <c r="M5" s="114"/>
      <c r="N5" s="114"/>
      <c r="O5" s="67">
        <v>2020</v>
      </c>
      <c r="P5" s="67">
        <v>2020</v>
      </c>
      <c r="Q5" s="67">
        <v>2020</v>
      </c>
      <c r="R5" s="67">
        <v>2020</v>
      </c>
      <c r="T5" s="18"/>
    </row>
    <row r="6" spans="1:24" x14ac:dyDescent="0.2">
      <c r="A6" s="114"/>
      <c r="B6" s="114"/>
      <c r="C6" s="8" t="s">
        <v>61</v>
      </c>
      <c r="D6" s="19" t="s">
        <v>72</v>
      </c>
      <c r="E6" s="8" t="s">
        <v>61</v>
      </c>
      <c r="F6" s="29" t="s">
        <v>72</v>
      </c>
      <c r="G6" s="54"/>
      <c r="H6" s="54">
        <v>2018</v>
      </c>
      <c r="I6" s="54">
        <v>2019</v>
      </c>
      <c r="J6" s="54">
        <v>2020</v>
      </c>
      <c r="K6" s="54"/>
      <c r="L6" s="54"/>
      <c r="M6" s="114"/>
      <c r="N6" s="114"/>
      <c r="O6" s="8" t="s">
        <v>61</v>
      </c>
      <c r="P6" s="19" t="s">
        <v>72</v>
      </c>
      <c r="Q6" s="17"/>
      <c r="R6" s="17"/>
    </row>
    <row r="7" spans="1:24" ht="13.9" customHeight="1" x14ac:dyDescent="0.25">
      <c r="A7" s="2" t="s">
        <v>6</v>
      </c>
      <c r="B7" s="2" t="s">
        <v>7</v>
      </c>
      <c r="C7" s="70">
        <v>13540</v>
      </c>
      <c r="D7" s="70">
        <v>3410441</v>
      </c>
      <c r="E7" s="21">
        <f t="shared" ref="E7:E22" si="0">C7*10000/D7</f>
        <v>39.701610436890711</v>
      </c>
      <c r="F7" s="21">
        <f t="shared" ref="F7:F22" si="1">D7/C7</f>
        <v>251.87895125553914</v>
      </c>
      <c r="G7" s="21"/>
      <c r="H7" s="63">
        <v>14853</v>
      </c>
      <c r="I7" s="64">
        <v>13750</v>
      </c>
      <c r="J7" s="84">
        <v>13540</v>
      </c>
      <c r="K7" s="21" t="s">
        <v>112</v>
      </c>
      <c r="L7" s="21"/>
      <c r="M7" s="7" t="s">
        <v>40</v>
      </c>
      <c r="N7" s="7" t="s">
        <v>41</v>
      </c>
      <c r="O7" s="40">
        <v>652</v>
      </c>
      <c r="P7" s="40">
        <v>68049</v>
      </c>
      <c r="Q7" s="55">
        <v>95.813310996487829</v>
      </c>
      <c r="R7" s="55">
        <v>104.36963190184049</v>
      </c>
      <c r="T7" s="22"/>
      <c r="U7" s="22"/>
      <c r="V7" s="22"/>
      <c r="W7" s="22"/>
      <c r="X7" s="22"/>
    </row>
    <row r="8" spans="1:24" ht="15" x14ac:dyDescent="0.25">
      <c r="A8" s="1" t="s">
        <v>8</v>
      </c>
      <c r="B8" s="1" t="s">
        <v>9</v>
      </c>
      <c r="C8" s="70">
        <v>193</v>
      </c>
      <c r="D8" s="70">
        <v>106947</v>
      </c>
      <c r="E8" s="20">
        <f t="shared" si="0"/>
        <v>18.046322009967554</v>
      </c>
      <c r="F8" s="21">
        <f t="shared" si="1"/>
        <v>554.1295336787565</v>
      </c>
      <c r="G8" s="21"/>
      <c r="H8" s="63">
        <v>191</v>
      </c>
      <c r="I8" s="82">
        <v>192</v>
      </c>
      <c r="J8" s="83">
        <v>193</v>
      </c>
      <c r="K8" s="21" t="s">
        <v>113</v>
      </c>
      <c r="L8" s="21"/>
      <c r="M8" s="7" t="s">
        <v>50</v>
      </c>
      <c r="N8" s="7" t="s">
        <v>51</v>
      </c>
      <c r="O8" s="40">
        <v>992</v>
      </c>
      <c r="P8" s="40">
        <v>107498</v>
      </c>
      <c r="Q8" s="55">
        <v>92.280786619285934</v>
      </c>
      <c r="R8" s="55">
        <v>108.3649193548387</v>
      </c>
      <c r="T8" s="22"/>
      <c r="U8" s="22"/>
      <c r="V8" s="22"/>
      <c r="W8" s="22"/>
      <c r="X8" s="22"/>
    </row>
    <row r="9" spans="1:24" ht="15" x14ac:dyDescent="0.25">
      <c r="A9" s="1" t="s">
        <v>10</v>
      </c>
      <c r="B9" s="1" t="s">
        <v>11</v>
      </c>
      <c r="C9" s="70">
        <v>220</v>
      </c>
      <c r="D9" s="70">
        <v>93035</v>
      </c>
      <c r="E9" s="20">
        <f t="shared" si="0"/>
        <v>23.647014564411243</v>
      </c>
      <c r="F9" s="21">
        <f t="shared" si="1"/>
        <v>422.88636363636363</v>
      </c>
      <c r="G9" s="21"/>
      <c r="H9" s="63">
        <v>276</v>
      </c>
      <c r="I9" s="64">
        <v>251</v>
      </c>
      <c r="J9" s="84">
        <v>220</v>
      </c>
      <c r="K9" s="21"/>
      <c r="L9" s="21"/>
      <c r="M9" s="7" t="s">
        <v>48</v>
      </c>
      <c r="N9" s="7" t="s">
        <v>49</v>
      </c>
      <c r="O9" s="40">
        <v>729</v>
      </c>
      <c r="P9" s="40">
        <v>83558</v>
      </c>
      <c r="Q9" s="55">
        <v>87.244788051413394</v>
      </c>
      <c r="R9" s="55">
        <v>114.62002743484226</v>
      </c>
      <c r="T9" s="22"/>
      <c r="U9" s="22"/>
      <c r="V9" s="22"/>
      <c r="W9" s="22"/>
    </row>
    <row r="10" spans="1:24" ht="15" x14ac:dyDescent="0.25">
      <c r="A10" s="1" t="s">
        <v>12</v>
      </c>
      <c r="B10" s="1" t="s">
        <v>13</v>
      </c>
      <c r="C10" s="70">
        <v>526</v>
      </c>
      <c r="D10" s="70">
        <v>123664</v>
      </c>
      <c r="E10" s="20">
        <f t="shared" si="0"/>
        <v>42.534609910725841</v>
      </c>
      <c r="F10" s="21">
        <f t="shared" si="1"/>
        <v>235.10266159695817</v>
      </c>
      <c r="G10" s="21"/>
      <c r="H10" s="63">
        <v>557</v>
      </c>
      <c r="I10" s="82">
        <v>473</v>
      </c>
      <c r="J10" s="83">
        <v>526</v>
      </c>
      <c r="K10" s="21"/>
      <c r="L10" s="21"/>
      <c r="M10" s="7" t="s">
        <v>46</v>
      </c>
      <c r="N10" s="7" t="s">
        <v>47</v>
      </c>
      <c r="O10" s="40">
        <v>5423</v>
      </c>
      <c r="P10" s="40">
        <v>779966</v>
      </c>
      <c r="Q10" s="55">
        <v>69.528671762615289</v>
      </c>
      <c r="R10" s="55">
        <v>143.82555780933063</v>
      </c>
      <c r="T10" s="22"/>
      <c r="U10" s="22"/>
      <c r="V10" s="22"/>
      <c r="W10" s="22"/>
    </row>
    <row r="11" spans="1:24" ht="15" x14ac:dyDescent="0.25">
      <c r="A11" s="1" t="s">
        <v>14</v>
      </c>
      <c r="B11" s="1" t="s">
        <v>15</v>
      </c>
      <c r="C11" s="70">
        <v>209</v>
      </c>
      <c r="D11" s="70">
        <v>58977</v>
      </c>
      <c r="E11" s="20">
        <f t="shared" si="0"/>
        <v>35.437543449141188</v>
      </c>
      <c r="F11" s="21">
        <f t="shared" si="1"/>
        <v>282.18660287081337</v>
      </c>
      <c r="G11" s="21"/>
      <c r="H11" s="63">
        <v>209</v>
      </c>
      <c r="I11" s="65">
        <v>209</v>
      </c>
      <c r="J11" s="80">
        <v>209</v>
      </c>
      <c r="K11" s="21" t="s">
        <v>114</v>
      </c>
      <c r="L11" s="21"/>
      <c r="M11" s="6" t="s">
        <v>22</v>
      </c>
      <c r="N11" s="6" t="s">
        <v>23</v>
      </c>
      <c r="O11" s="41">
        <v>224</v>
      </c>
      <c r="P11" s="41">
        <v>48464</v>
      </c>
      <c r="Q11" s="56">
        <v>46.219874546054804</v>
      </c>
      <c r="R11" s="56">
        <v>216.35714285714286</v>
      </c>
      <c r="T11" s="18" t="s">
        <v>90</v>
      </c>
      <c r="U11" s="23"/>
      <c r="V11" s="23"/>
    </row>
    <row r="12" spans="1:24" ht="15" x14ac:dyDescent="0.25">
      <c r="A12" s="1" t="s">
        <v>16</v>
      </c>
      <c r="B12" s="1" t="s">
        <v>17</v>
      </c>
      <c r="C12" s="70">
        <v>458</v>
      </c>
      <c r="D12" s="70">
        <v>108487</v>
      </c>
      <c r="E12" s="20">
        <f t="shared" si="0"/>
        <v>42.217039829657011</v>
      </c>
      <c r="F12" s="21">
        <f t="shared" si="1"/>
        <v>236.8711790393013</v>
      </c>
      <c r="G12" s="21"/>
      <c r="H12" s="63">
        <v>472</v>
      </c>
      <c r="I12" s="65">
        <v>458</v>
      </c>
      <c r="J12" s="80">
        <v>458</v>
      </c>
      <c r="K12" s="21"/>
      <c r="L12" s="21"/>
      <c r="M12" s="6" t="s">
        <v>12</v>
      </c>
      <c r="N12" s="6" t="s">
        <v>13</v>
      </c>
      <c r="O12" s="41">
        <v>526</v>
      </c>
      <c r="P12" s="41">
        <v>123664</v>
      </c>
      <c r="Q12" s="56">
        <v>42.534609910725841</v>
      </c>
      <c r="R12" s="56">
        <v>235.10266159695817</v>
      </c>
      <c r="U12" s="24"/>
      <c r="V12" s="1" t="s">
        <v>91</v>
      </c>
    </row>
    <row r="13" spans="1:24" ht="15" x14ac:dyDescent="0.25">
      <c r="A13" s="1" t="s">
        <v>18</v>
      </c>
      <c r="B13" s="1" t="s">
        <v>19</v>
      </c>
      <c r="C13" s="70">
        <v>347</v>
      </c>
      <c r="D13" s="70">
        <v>281440</v>
      </c>
      <c r="E13" s="20">
        <f t="shared" si="0"/>
        <v>12.329448550312678</v>
      </c>
      <c r="F13" s="21">
        <f t="shared" si="1"/>
        <v>811.0662824207493</v>
      </c>
      <c r="G13" s="21"/>
      <c r="H13" s="63">
        <v>349</v>
      </c>
      <c r="I13" s="82">
        <v>336</v>
      </c>
      <c r="J13" s="83">
        <v>347</v>
      </c>
      <c r="K13" s="21"/>
      <c r="L13" s="21"/>
      <c r="M13" s="6" t="s">
        <v>16</v>
      </c>
      <c r="N13" s="6" t="s">
        <v>17</v>
      </c>
      <c r="O13" s="41">
        <v>458</v>
      </c>
      <c r="P13" s="41">
        <v>108487</v>
      </c>
      <c r="Q13" s="56">
        <v>42.217039829657011</v>
      </c>
      <c r="R13" s="56">
        <v>236.8711790393013</v>
      </c>
      <c r="T13" s="23"/>
      <c r="U13" s="25"/>
      <c r="V13" s="23" t="s">
        <v>92</v>
      </c>
    </row>
    <row r="14" spans="1:24" ht="15" x14ac:dyDescent="0.25">
      <c r="A14" s="1" t="s">
        <v>20</v>
      </c>
      <c r="B14" s="1" t="s">
        <v>21</v>
      </c>
      <c r="C14" s="70">
        <v>423</v>
      </c>
      <c r="D14" s="70">
        <v>132148</v>
      </c>
      <c r="E14" s="20">
        <f t="shared" si="0"/>
        <v>32.009565033144654</v>
      </c>
      <c r="F14" s="21">
        <f t="shared" si="1"/>
        <v>312.40661938534276</v>
      </c>
      <c r="G14" s="21"/>
      <c r="H14" s="63">
        <v>444</v>
      </c>
      <c r="I14" s="64">
        <v>447</v>
      </c>
      <c r="J14" s="84">
        <v>423</v>
      </c>
      <c r="K14" s="21"/>
      <c r="L14" s="21"/>
      <c r="M14" s="5" t="s">
        <v>36</v>
      </c>
      <c r="N14" s="5" t="s">
        <v>37</v>
      </c>
      <c r="O14" s="42">
        <v>326</v>
      </c>
      <c r="P14" s="42">
        <v>83761</v>
      </c>
      <c r="Q14" s="57">
        <v>38.920261219421924</v>
      </c>
      <c r="R14" s="57">
        <v>256.93558282208591</v>
      </c>
      <c r="U14" s="26"/>
      <c r="V14" s="1" t="s">
        <v>93</v>
      </c>
    </row>
    <row r="15" spans="1:24" ht="15" x14ac:dyDescent="0.25">
      <c r="A15" s="1" t="s">
        <v>22</v>
      </c>
      <c r="B15" s="1" t="s">
        <v>23</v>
      </c>
      <c r="C15" s="70">
        <v>224</v>
      </c>
      <c r="D15" s="70">
        <v>48464</v>
      </c>
      <c r="E15" s="20">
        <f t="shared" si="0"/>
        <v>46.219874546054804</v>
      </c>
      <c r="F15" s="21">
        <f t="shared" si="1"/>
        <v>216.35714285714286</v>
      </c>
      <c r="G15" s="21"/>
      <c r="H15" s="63">
        <v>309</v>
      </c>
      <c r="I15" s="64">
        <v>235</v>
      </c>
      <c r="J15" s="84">
        <v>224</v>
      </c>
      <c r="K15" s="21"/>
      <c r="L15" s="21"/>
      <c r="M15" s="5" t="s">
        <v>30</v>
      </c>
      <c r="N15" s="5" t="s">
        <v>31</v>
      </c>
      <c r="O15" s="42">
        <v>419</v>
      </c>
      <c r="P15" s="42">
        <v>110471</v>
      </c>
      <c r="Q15" s="57">
        <v>37.928506123779094</v>
      </c>
      <c r="R15" s="57">
        <v>263.65393794749406</v>
      </c>
      <c r="T15" s="16"/>
      <c r="U15" s="27"/>
      <c r="V15" s="16" t="s">
        <v>94</v>
      </c>
    </row>
    <row r="16" spans="1:24" ht="15" x14ac:dyDescent="0.25">
      <c r="A16" s="1" t="s">
        <v>24</v>
      </c>
      <c r="B16" s="1" t="s">
        <v>25</v>
      </c>
      <c r="C16" s="70">
        <v>288</v>
      </c>
      <c r="D16" s="70">
        <v>127972</v>
      </c>
      <c r="E16" s="20">
        <f t="shared" si="0"/>
        <v>22.504922951895725</v>
      </c>
      <c r="F16" s="21">
        <f t="shared" si="1"/>
        <v>444.34722222222223</v>
      </c>
      <c r="G16" s="21"/>
      <c r="H16" s="63">
        <v>291</v>
      </c>
      <c r="I16" s="64">
        <v>291</v>
      </c>
      <c r="J16" s="84">
        <v>288</v>
      </c>
      <c r="K16" s="21"/>
      <c r="L16" s="21"/>
      <c r="M16" s="5" t="s">
        <v>34</v>
      </c>
      <c r="N16" s="5" t="s">
        <v>35</v>
      </c>
      <c r="O16" s="42">
        <v>163</v>
      </c>
      <c r="P16" s="42">
        <v>43057</v>
      </c>
      <c r="Q16" s="57">
        <v>37.856794481733516</v>
      </c>
      <c r="R16" s="57">
        <v>264.15337423312883</v>
      </c>
      <c r="T16" s="16"/>
      <c r="U16" s="28"/>
      <c r="V16" s="16" t="s">
        <v>95</v>
      </c>
    </row>
    <row r="17" spans="1:25" ht="15" x14ac:dyDescent="0.25">
      <c r="A17" s="1" t="s">
        <v>26</v>
      </c>
      <c r="B17" s="1" t="s">
        <v>27</v>
      </c>
      <c r="C17" s="70">
        <v>514</v>
      </c>
      <c r="D17" s="70">
        <v>217071</v>
      </c>
      <c r="E17" s="20">
        <f t="shared" si="0"/>
        <v>23.678888474278001</v>
      </c>
      <c r="F17" s="21">
        <f t="shared" si="1"/>
        <v>422.3171206225681</v>
      </c>
      <c r="G17" s="21"/>
      <c r="H17" s="63">
        <v>369</v>
      </c>
      <c r="I17" s="82">
        <v>346</v>
      </c>
      <c r="J17" s="83">
        <v>514</v>
      </c>
      <c r="K17" s="21"/>
      <c r="L17" s="21"/>
      <c r="M17" s="5" t="s">
        <v>14</v>
      </c>
      <c r="N17" s="5" t="s">
        <v>15</v>
      </c>
      <c r="O17" s="42">
        <v>209</v>
      </c>
      <c r="P17" s="42">
        <v>58977</v>
      </c>
      <c r="Q17" s="57">
        <v>35.437543449141188</v>
      </c>
      <c r="R17" s="57">
        <v>282.18660287081337</v>
      </c>
      <c r="T17" s="18"/>
    </row>
    <row r="18" spans="1:25" ht="15" x14ac:dyDescent="0.25">
      <c r="A18" s="1" t="s">
        <v>28</v>
      </c>
      <c r="B18" s="1" t="s">
        <v>29</v>
      </c>
      <c r="C18" s="70">
        <v>642</v>
      </c>
      <c r="D18" s="70">
        <v>191646</v>
      </c>
      <c r="E18" s="20">
        <f t="shared" si="0"/>
        <v>33.49926426849504</v>
      </c>
      <c r="F18" s="21">
        <f t="shared" si="1"/>
        <v>298.51401869158877</v>
      </c>
      <c r="G18" s="21"/>
      <c r="H18" s="63">
        <v>723</v>
      </c>
      <c r="I18" s="64">
        <v>643</v>
      </c>
      <c r="J18" s="84">
        <v>642</v>
      </c>
      <c r="K18" s="21"/>
      <c r="L18" s="21"/>
      <c r="M18" s="5" t="s">
        <v>28</v>
      </c>
      <c r="N18" s="5" t="s">
        <v>29</v>
      </c>
      <c r="O18" s="42">
        <v>642</v>
      </c>
      <c r="P18" s="42">
        <v>191646</v>
      </c>
      <c r="Q18" s="57">
        <v>33.49926426849504</v>
      </c>
      <c r="R18" s="57">
        <v>298.51401869158877</v>
      </c>
    </row>
    <row r="19" spans="1:25" ht="15" x14ac:dyDescent="0.25">
      <c r="A19" s="1" t="s">
        <v>30</v>
      </c>
      <c r="B19" s="1" t="s">
        <v>31</v>
      </c>
      <c r="C19" s="70">
        <v>419</v>
      </c>
      <c r="D19" s="70">
        <v>110471</v>
      </c>
      <c r="E19" s="20">
        <f t="shared" si="0"/>
        <v>37.928506123779094</v>
      </c>
      <c r="F19" s="21">
        <f t="shared" si="1"/>
        <v>263.65393794749406</v>
      </c>
      <c r="G19" s="21"/>
      <c r="H19" s="63">
        <v>481</v>
      </c>
      <c r="I19" s="82">
        <v>418</v>
      </c>
      <c r="J19" s="83">
        <v>419</v>
      </c>
      <c r="K19" s="21"/>
      <c r="L19" s="21"/>
      <c r="M19" s="5" t="s">
        <v>20</v>
      </c>
      <c r="N19" s="5" t="s">
        <v>21</v>
      </c>
      <c r="O19" s="42">
        <v>423</v>
      </c>
      <c r="P19" s="42">
        <v>132148</v>
      </c>
      <c r="Q19" s="57">
        <v>32.009565033144654</v>
      </c>
      <c r="R19" s="57">
        <v>312.40661938534276</v>
      </c>
      <c r="T19" s="18"/>
    </row>
    <row r="20" spans="1:25" ht="15" x14ac:dyDescent="0.25">
      <c r="A20" s="1" t="s">
        <v>32</v>
      </c>
      <c r="B20" s="1" t="s">
        <v>33</v>
      </c>
      <c r="C20" s="70">
        <v>434</v>
      </c>
      <c r="D20" s="70">
        <v>152687</v>
      </c>
      <c r="E20" s="20">
        <f t="shared" si="0"/>
        <v>28.424161847439532</v>
      </c>
      <c r="F20" s="21">
        <f t="shared" si="1"/>
        <v>351.81336405529953</v>
      </c>
      <c r="G20" s="21"/>
      <c r="H20" s="63">
        <v>469</v>
      </c>
      <c r="I20" s="65">
        <v>434</v>
      </c>
      <c r="J20" s="81">
        <v>434</v>
      </c>
      <c r="K20" s="21"/>
      <c r="L20" s="21"/>
      <c r="M20" s="5" t="s">
        <v>32</v>
      </c>
      <c r="N20" s="5" t="s">
        <v>33</v>
      </c>
      <c r="O20" s="42">
        <v>434</v>
      </c>
      <c r="P20" s="42">
        <v>152687</v>
      </c>
      <c r="Q20" s="57">
        <v>28.424161847439532</v>
      </c>
      <c r="R20" s="57">
        <v>351.81336405529953</v>
      </c>
      <c r="T20" s="16"/>
    </row>
    <row r="21" spans="1:25" ht="15" x14ac:dyDescent="0.25">
      <c r="A21" s="1" t="s">
        <v>34</v>
      </c>
      <c r="B21" s="1" t="s">
        <v>35</v>
      </c>
      <c r="C21" s="70">
        <v>163</v>
      </c>
      <c r="D21" s="70">
        <v>43057</v>
      </c>
      <c r="E21" s="20">
        <f t="shared" si="0"/>
        <v>37.856794481733516</v>
      </c>
      <c r="F21" s="21">
        <f t="shared" si="1"/>
        <v>264.15337423312883</v>
      </c>
      <c r="G21" s="21"/>
      <c r="H21" s="63">
        <v>264</v>
      </c>
      <c r="I21" s="65">
        <v>163</v>
      </c>
      <c r="J21" s="81">
        <v>163</v>
      </c>
      <c r="K21" s="21"/>
      <c r="L21" s="21"/>
      <c r="M21" s="5" t="s">
        <v>26</v>
      </c>
      <c r="N21" s="5" t="s">
        <v>27</v>
      </c>
      <c r="O21" s="42">
        <v>514</v>
      </c>
      <c r="P21" s="42">
        <v>217071</v>
      </c>
      <c r="Q21" s="57">
        <v>23.678888474278001</v>
      </c>
      <c r="R21" s="57">
        <v>422.3171206225681</v>
      </c>
    </row>
    <row r="22" spans="1:25" ht="15" x14ac:dyDescent="0.25">
      <c r="A22" s="1" t="s">
        <v>36</v>
      </c>
      <c r="B22" s="1" t="s">
        <v>37</v>
      </c>
      <c r="C22" s="70">
        <v>326</v>
      </c>
      <c r="D22" s="70">
        <v>83761</v>
      </c>
      <c r="E22" s="20">
        <f t="shared" si="0"/>
        <v>38.920261219421924</v>
      </c>
      <c r="F22" s="21">
        <f t="shared" si="1"/>
        <v>256.93558282208591</v>
      </c>
      <c r="G22" s="21"/>
      <c r="H22" s="63">
        <v>338</v>
      </c>
      <c r="I22" s="82">
        <v>317</v>
      </c>
      <c r="J22" s="83">
        <v>326</v>
      </c>
      <c r="K22" s="21"/>
      <c r="L22" s="21"/>
      <c r="M22" s="5" t="s">
        <v>10</v>
      </c>
      <c r="N22" s="5" t="s">
        <v>11</v>
      </c>
      <c r="O22" s="42">
        <v>220</v>
      </c>
      <c r="P22" s="42">
        <v>93035</v>
      </c>
      <c r="Q22" s="57">
        <v>23.647014564411243</v>
      </c>
      <c r="R22" s="57">
        <v>422.88636363636363</v>
      </c>
      <c r="T22" s="86">
        <f>MIN(R7:R27)</f>
        <v>104.36963190184049</v>
      </c>
    </row>
    <row r="23" spans="1:25" ht="15" x14ac:dyDescent="0.25">
      <c r="A23" s="1" t="s">
        <v>38</v>
      </c>
      <c r="B23" s="1" t="s">
        <v>39</v>
      </c>
      <c r="C23" s="70">
        <v>116</v>
      </c>
      <c r="D23" s="70">
        <v>201230</v>
      </c>
      <c r="E23" s="20">
        <f t="shared" ref="E23:E29" si="2">C23*10000/D23</f>
        <v>5.76454802961785</v>
      </c>
      <c r="F23" s="21">
        <f t="shared" ref="F23:F29" si="3">D23/C23</f>
        <v>1734.7413793103449</v>
      </c>
      <c r="G23" s="21"/>
      <c r="H23" s="63">
        <v>116</v>
      </c>
      <c r="I23" s="82">
        <v>114</v>
      </c>
      <c r="J23" s="83">
        <v>116</v>
      </c>
      <c r="K23" s="21"/>
      <c r="L23" s="21"/>
      <c r="M23" s="5" t="s">
        <v>24</v>
      </c>
      <c r="N23" s="5" t="s">
        <v>25</v>
      </c>
      <c r="O23" s="42">
        <v>288</v>
      </c>
      <c r="P23" s="42">
        <v>127972</v>
      </c>
      <c r="Q23" s="57">
        <v>22.504922951895725</v>
      </c>
      <c r="R23" s="57">
        <v>444.34722222222223</v>
      </c>
      <c r="T23" s="86">
        <f>_xlfn.QUARTILE.EXC(R7:R27,1)</f>
        <v>225.7299022270505</v>
      </c>
    </row>
    <row r="24" spans="1:25" ht="15" x14ac:dyDescent="0.25">
      <c r="A24" s="1" t="s">
        <v>40</v>
      </c>
      <c r="B24" s="1" t="s">
        <v>41</v>
      </c>
      <c r="C24" s="70">
        <v>652</v>
      </c>
      <c r="D24" s="70">
        <v>68049</v>
      </c>
      <c r="E24" s="20">
        <f t="shared" si="2"/>
        <v>95.813310996487829</v>
      </c>
      <c r="F24" s="21">
        <f t="shared" si="3"/>
        <v>104.36963190184049</v>
      </c>
      <c r="G24" s="21"/>
      <c r="H24" s="63">
        <v>706</v>
      </c>
      <c r="I24" s="82">
        <v>627</v>
      </c>
      <c r="J24" s="83">
        <v>652</v>
      </c>
      <c r="K24" s="21"/>
      <c r="L24" s="21"/>
      <c r="M24" s="3" t="s">
        <v>8</v>
      </c>
      <c r="N24" s="3" t="s">
        <v>9</v>
      </c>
      <c r="O24" s="43">
        <v>193</v>
      </c>
      <c r="P24" s="43">
        <v>106947</v>
      </c>
      <c r="Q24" s="58">
        <v>18.046322009967554</v>
      </c>
      <c r="R24" s="58">
        <v>554.1295336787565</v>
      </c>
      <c r="T24" s="86">
        <f>_xlfn.QUARTILE.EXC(R7:R27,2)</f>
        <v>282.18660287081337</v>
      </c>
    </row>
    <row r="25" spans="1:25" ht="15" x14ac:dyDescent="0.25">
      <c r="A25" s="1" t="s">
        <v>42</v>
      </c>
      <c r="B25" s="1" t="s">
        <v>43</v>
      </c>
      <c r="C25" s="70">
        <v>242</v>
      </c>
      <c r="D25" s="70">
        <v>159662</v>
      </c>
      <c r="E25" s="20">
        <f t="shared" si="2"/>
        <v>15.157019203066477</v>
      </c>
      <c r="F25" s="21">
        <f t="shared" si="3"/>
        <v>659.76033057851237</v>
      </c>
      <c r="G25" s="21"/>
      <c r="H25" s="63">
        <v>277</v>
      </c>
      <c r="I25" s="82">
        <v>238</v>
      </c>
      <c r="J25" s="83">
        <v>242</v>
      </c>
      <c r="K25" s="21"/>
      <c r="L25" s="21"/>
      <c r="M25" s="3" t="s">
        <v>42</v>
      </c>
      <c r="N25" s="3" t="s">
        <v>43</v>
      </c>
      <c r="O25" s="43">
        <v>242</v>
      </c>
      <c r="P25" s="43">
        <v>159662</v>
      </c>
      <c r="Q25" s="58">
        <v>15.157019203066477</v>
      </c>
      <c r="R25" s="58">
        <v>659.76033057851237</v>
      </c>
      <c r="T25" s="86">
        <f>_xlfn.QUARTILE.EXC(R7:R27,3)</f>
        <v>433.61679292929296</v>
      </c>
    </row>
    <row r="26" spans="1:25" ht="15" x14ac:dyDescent="0.25">
      <c r="A26" s="1" t="s">
        <v>44</v>
      </c>
      <c r="B26" s="1" t="s">
        <v>45</v>
      </c>
      <c r="C26" s="70"/>
      <c r="D26" s="70">
        <v>130651</v>
      </c>
      <c r="E26" s="20">
        <f t="shared" si="2"/>
        <v>0</v>
      </c>
      <c r="F26" s="21">
        <v>0</v>
      </c>
      <c r="G26" s="21"/>
      <c r="H26" s="63">
        <v>0</v>
      </c>
      <c r="I26" s="65">
        <v>0</v>
      </c>
      <c r="J26" s="81"/>
      <c r="K26" s="21"/>
      <c r="L26" s="21"/>
      <c r="M26" s="3" t="s">
        <v>18</v>
      </c>
      <c r="N26" s="3" t="s">
        <v>19</v>
      </c>
      <c r="O26" s="43">
        <v>347</v>
      </c>
      <c r="P26" s="43">
        <v>281440</v>
      </c>
      <c r="Q26" s="58">
        <v>12.329448550312678</v>
      </c>
      <c r="R26" s="58">
        <v>811.0662824207493</v>
      </c>
      <c r="T26" s="86">
        <f>MAX(R7:R27)</f>
        <v>1734.7413793103449</v>
      </c>
    </row>
    <row r="27" spans="1:25" ht="15" x14ac:dyDescent="0.25">
      <c r="A27" s="1" t="s">
        <v>46</v>
      </c>
      <c r="B27" s="1" t="s">
        <v>47</v>
      </c>
      <c r="C27" s="70">
        <v>5423</v>
      </c>
      <c r="D27" s="70">
        <v>779966</v>
      </c>
      <c r="E27" s="20">
        <f t="shared" si="2"/>
        <v>69.528671762615289</v>
      </c>
      <c r="F27" s="21">
        <f t="shared" si="3"/>
        <v>143.82555780933063</v>
      </c>
      <c r="G27" s="21"/>
      <c r="H27" s="63">
        <v>6169</v>
      </c>
      <c r="I27" s="64">
        <v>5816</v>
      </c>
      <c r="J27" s="84">
        <v>5423</v>
      </c>
      <c r="K27" s="21"/>
      <c r="L27" s="21"/>
      <c r="M27" s="3" t="s">
        <v>38</v>
      </c>
      <c r="N27" s="3" t="s">
        <v>39</v>
      </c>
      <c r="O27" s="43">
        <v>116</v>
      </c>
      <c r="P27" s="43">
        <v>201230</v>
      </c>
      <c r="Q27" s="58">
        <v>5.76454802961785</v>
      </c>
      <c r="R27" s="58">
        <v>1734.7413793103449</v>
      </c>
    </row>
    <row r="28" spans="1:25" ht="15" x14ac:dyDescent="0.25">
      <c r="A28" s="1" t="s">
        <v>48</v>
      </c>
      <c r="B28" s="1" t="s">
        <v>49</v>
      </c>
      <c r="C28" s="70">
        <v>729</v>
      </c>
      <c r="D28" s="70">
        <v>83558</v>
      </c>
      <c r="E28" s="20">
        <f t="shared" si="2"/>
        <v>87.244788051413394</v>
      </c>
      <c r="F28" s="21">
        <f t="shared" si="3"/>
        <v>114.62002743484226</v>
      </c>
      <c r="G28" s="21"/>
      <c r="H28" s="63">
        <v>753</v>
      </c>
      <c r="I28" s="64">
        <v>744</v>
      </c>
      <c r="J28" s="84">
        <v>729</v>
      </c>
      <c r="K28" s="21"/>
      <c r="L28" s="21"/>
      <c r="M28" s="60" t="s">
        <v>44</v>
      </c>
      <c r="N28" s="60" t="s">
        <v>45</v>
      </c>
      <c r="O28" s="61">
        <v>0</v>
      </c>
      <c r="P28" s="61">
        <v>130651</v>
      </c>
      <c r="Q28" s="62">
        <v>0</v>
      </c>
      <c r="R28" s="62">
        <v>0</v>
      </c>
    </row>
    <row r="29" spans="1:25" ht="15" x14ac:dyDescent="0.25">
      <c r="A29" s="1" t="s">
        <v>50</v>
      </c>
      <c r="B29" s="1" t="s">
        <v>51</v>
      </c>
      <c r="C29" s="70">
        <v>992</v>
      </c>
      <c r="D29" s="70">
        <v>107498</v>
      </c>
      <c r="E29" s="20">
        <f t="shared" si="2"/>
        <v>92.280786619285934</v>
      </c>
      <c r="F29" s="21">
        <f t="shared" si="3"/>
        <v>108.3649193548387</v>
      </c>
      <c r="G29" s="21"/>
      <c r="H29" s="63">
        <v>1090</v>
      </c>
      <c r="I29" s="64">
        <v>998</v>
      </c>
      <c r="J29" s="84">
        <v>992</v>
      </c>
      <c r="K29" s="21"/>
      <c r="L29" s="21"/>
      <c r="M29" s="2"/>
      <c r="N29" s="2"/>
      <c r="O29" s="59">
        <v>13540</v>
      </c>
      <c r="P29" s="59">
        <v>3410441</v>
      </c>
      <c r="Q29" s="51">
        <v>39.701610436890711</v>
      </c>
      <c r="R29" s="51">
        <v>251.87895125553914</v>
      </c>
      <c r="T29" s="16"/>
      <c r="Y29" s="2"/>
    </row>
    <row r="30" spans="1:25" s="2" customFormat="1" x14ac:dyDescent="0.2">
      <c r="C30" s="31"/>
      <c r="D30" s="31"/>
      <c r="E30" s="21"/>
      <c r="F30" s="21"/>
      <c r="G30" s="21"/>
      <c r="H30" s="21"/>
      <c r="I30" s="21"/>
      <c r="J30" s="21"/>
      <c r="K30" s="21"/>
      <c r="L30" s="21"/>
      <c r="M30" s="48"/>
      <c r="N30" s="48"/>
      <c r="O30" s="49"/>
      <c r="P30" s="49"/>
      <c r="Q30" s="50"/>
      <c r="R30" s="50"/>
      <c r="T30" s="51"/>
    </row>
    <row r="31" spans="1:25" s="2" customFormat="1" x14ac:dyDescent="0.2">
      <c r="A31" s="52" t="s">
        <v>109</v>
      </c>
      <c r="C31" s="31"/>
      <c r="D31" s="31"/>
      <c r="E31" s="21"/>
      <c r="F31" s="21"/>
      <c r="G31" s="21"/>
      <c r="H31" s="50"/>
      <c r="I31" s="50"/>
      <c r="J31" s="50"/>
      <c r="K31" s="50"/>
      <c r="L31" s="50"/>
      <c r="N31" s="51"/>
      <c r="Y31" s="1"/>
    </row>
    <row r="32" spans="1:25" x14ac:dyDescent="0.2">
      <c r="H32" s="1"/>
      <c r="I32" s="1"/>
      <c r="J32" s="1"/>
      <c r="K32" s="1"/>
      <c r="L32" s="1"/>
    </row>
    <row r="33" spans="1:18" ht="14.45" customHeight="1" x14ac:dyDescent="0.2">
      <c r="A33" s="114" t="s">
        <v>0</v>
      </c>
      <c r="B33" s="120" t="s">
        <v>1</v>
      </c>
      <c r="C33" s="117" t="s">
        <v>96</v>
      </c>
      <c r="D33" s="118"/>
      <c r="E33" s="118"/>
      <c r="F33" s="118"/>
      <c r="G33" s="118"/>
      <c r="H33" s="119" t="s">
        <v>120</v>
      </c>
      <c r="I33" s="119"/>
      <c r="J33" s="119"/>
      <c r="K33" s="119"/>
      <c r="L33" s="119"/>
      <c r="M33" s="119"/>
      <c r="N33" s="119"/>
      <c r="O33" s="119"/>
      <c r="P33" s="119"/>
    </row>
    <row r="34" spans="1:18" x14ac:dyDescent="0.2">
      <c r="A34" s="114"/>
      <c r="B34" s="120"/>
      <c r="C34" s="30" t="s">
        <v>58</v>
      </c>
      <c r="D34" s="30" t="s">
        <v>59</v>
      </c>
      <c r="E34" s="11">
        <v>2018</v>
      </c>
      <c r="F34" s="11">
        <v>2019</v>
      </c>
      <c r="G34" s="11">
        <v>2020</v>
      </c>
      <c r="H34" s="119"/>
      <c r="I34" s="119"/>
      <c r="J34" s="119"/>
      <c r="K34" s="119"/>
      <c r="L34" s="119"/>
      <c r="M34" s="119"/>
      <c r="N34" s="119"/>
      <c r="O34" s="119"/>
      <c r="P34" s="119"/>
    </row>
    <row r="35" spans="1:18" x14ac:dyDescent="0.2">
      <c r="A35" s="114"/>
      <c r="B35" s="120"/>
      <c r="C35" s="30" t="s">
        <v>5</v>
      </c>
      <c r="D35" s="30" t="s">
        <v>5</v>
      </c>
      <c r="E35" s="30" t="s">
        <v>5</v>
      </c>
      <c r="F35" s="30" t="s">
        <v>5</v>
      </c>
      <c r="G35" s="30" t="s">
        <v>5</v>
      </c>
      <c r="H35" s="1"/>
      <c r="I35" s="1"/>
      <c r="J35" s="1"/>
      <c r="K35" s="1"/>
      <c r="L35" s="1"/>
    </row>
    <row r="36" spans="1:18" x14ac:dyDescent="0.2">
      <c r="A36" s="1" t="s">
        <v>6</v>
      </c>
      <c r="B36" s="1" t="s">
        <v>7</v>
      </c>
      <c r="C36" s="9">
        <v>90</v>
      </c>
      <c r="D36" s="31">
        <v>87</v>
      </c>
      <c r="E36" s="2">
        <v>88</v>
      </c>
      <c r="F36" s="1">
        <v>73</v>
      </c>
      <c r="G36" s="2">
        <v>72</v>
      </c>
      <c r="H36" s="1"/>
      <c r="I36" s="1"/>
      <c r="J36" s="1"/>
      <c r="K36" s="1"/>
      <c r="L36" s="1"/>
    </row>
    <row r="37" spans="1:18" x14ac:dyDescent="0.2">
      <c r="H37" s="1"/>
      <c r="I37" s="1"/>
      <c r="J37" s="1"/>
      <c r="K37" s="1"/>
      <c r="L37" s="1"/>
    </row>
    <row r="38" spans="1:18" x14ac:dyDescent="0.2">
      <c r="A38" s="52" t="s">
        <v>110</v>
      </c>
      <c r="H38" s="1"/>
      <c r="I38" s="1"/>
      <c r="J38" s="1"/>
      <c r="K38" s="1"/>
      <c r="L38" s="1"/>
    </row>
    <row r="39" spans="1:18" x14ac:dyDescent="0.2">
      <c r="H39" s="1"/>
      <c r="I39" s="1"/>
      <c r="J39" s="1"/>
      <c r="K39" s="1"/>
      <c r="L39" s="1"/>
    </row>
    <row r="40" spans="1:18" ht="15" customHeight="1" x14ac:dyDescent="0.2">
      <c r="H40" s="1"/>
      <c r="I40" s="1"/>
      <c r="J40" s="1"/>
      <c r="K40" s="1"/>
      <c r="L40" s="1"/>
    </row>
    <row r="41" spans="1:18" x14ac:dyDescent="0.2">
      <c r="H41" s="1"/>
      <c r="I41" s="1"/>
      <c r="J41" s="1"/>
      <c r="K41" s="1"/>
      <c r="L41" s="1"/>
      <c r="M41" s="14"/>
      <c r="N41" s="14"/>
      <c r="O41" s="14"/>
      <c r="P41" s="14"/>
      <c r="Q41" s="85"/>
      <c r="R41" s="85"/>
    </row>
    <row r="42" spans="1:18" x14ac:dyDescent="0.2">
      <c r="H42" s="1"/>
      <c r="I42" s="1"/>
      <c r="J42" s="1"/>
      <c r="K42" s="1"/>
      <c r="L42" s="1"/>
      <c r="M42" s="14"/>
      <c r="N42" s="14"/>
      <c r="O42" s="14"/>
      <c r="P42" s="14"/>
      <c r="Q42" s="85"/>
      <c r="R42" s="85"/>
    </row>
    <row r="43" spans="1:18" x14ac:dyDescent="0.2">
      <c r="H43" s="1"/>
      <c r="I43" s="1"/>
      <c r="J43" s="1"/>
      <c r="K43" s="1"/>
      <c r="L43" s="1"/>
      <c r="M43" s="14"/>
      <c r="N43" s="14"/>
      <c r="O43" s="14"/>
      <c r="P43" s="14"/>
      <c r="Q43" s="85"/>
      <c r="R43" s="85"/>
    </row>
    <row r="44" spans="1:18" x14ac:dyDescent="0.2">
      <c r="H44" s="1"/>
      <c r="I44" s="1"/>
      <c r="J44" s="1"/>
      <c r="K44" s="1"/>
      <c r="L44" s="1"/>
      <c r="M44" s="14"/>
      <c r="N44" s="14"/>
      <c r="O44" s="14"/>
      <c r="P44" s="14"/>
      <c r="Q44" s="85"/>
      <c r="R44" s="85"/>
    </row>
    <row r="45" spans="1:18" x14ac:dyDescent="0.2">
      <c r="H45" s="1"/>
      <c r="I45" s="1"/>
      <c r="J45" s="1"/>
      <c r="K45" s="1"/>
      <c r="L45" s="1"/>
      <c r="M45" s="14"/>
      <c r="N45" s="14"/>
      <c r="O45" s="14"/>
      <c r="P45" s="14"/>
      <c r="Q45" s="85"/>
      <c r="R45" s="85"/>
    </row>
    <row r="46" spans="1:18" x14ac:dyDescent="0.2">
      <c r="H46" s="1"/>
      <c r="I46" s="1"/>
      <c r="J46" s="1"/>
      <c r="K46" s="1"/>
      <c r="L46" s="1"/>
      <c r="M46" s="14"/>
      <c r="N46" s="14"/>
      <c r="O46" s="14"/>
      <c r="P46" s="14"/>
      <c r="Q46" s="85"/>
      <c r="R46" s="85"/>
    </row>
    <row r="47" spans="1:18" x14ac:dyDescent="0.2">
      <c r="H47" s="1"/>
      <c r="I47" s="1"/>
      <c r="J47" s="1"/>
      <c r="K47" s="1"/>
      <c r="L47" s="1"/>
      <c r="M47" s="14"/>
      <c r="N47" s="14"/>
      <c r="O47" s="14"/>
      <c r="P47" s="14"/>
      <c r="Q47" s="85"/>
      <c r="R47" s="85"/>
    </row>
    <row r="48" spans="1:18" x14ac:dyDescent="0.2">
      <c r="H48" s="1"/>
      <c r="I48" s="1"/>
      <c r="J48" s="1"/>
      <c r="K48" s="1"/>
      <c r="L48" s="1"/>
      <c r="M48" s="14"/>
      <c r="N48" s="14"/>
      <c r="O48" s="14"/>
      <c r="P48" s="14"/>
      <c r="Q48" s="85"/>
      <c r="R48" s="85"/>
    </row>
    <row r="49" spans="8:18" x14ac:dyDescent="0.2">
      <c r="H49" s="1"/>
      <c r="I49" s="1"/>
      <c r="J49" s="1"/>
      <c r="K49" s="1"/>
      <c r="L49" s="1"/>
      <c r="M49" s="14"/>
      <c r="N49" s="14"/>
      <c r="O49" s="14"/>
      <c r="P49" s="14"/>
      <c r="Q49" s="85"/>
      <c r="R49" s="85"/>
    </row>
    <row r="50" spans="8:18" x14ac:dyDescent="0.2">
      <c r="H50" s="1"/>
      <c r="I50" s="1"/>
      <c r="J50" s="1"/>
      <c r="K50" s="1"/>
      <c r="L50" s="1"/>
      <c r="M50" s="14"/>
      <c r="N50" s="14"/>
      <c r="O50" s="14"/>
      <c r="P50" s="14"/>
      <c r="Q50" s="85"/>
      <c r="R50" s="85"/>
    </row>
    <row r="51" spans="8:18" x14ac:dyDescent="0.2">
      <c r="H51" s="1"/>
      <c r="I51" s="1"/>
      <c r="J51" s="1"/>
      <c r="K51" s="1"/>
      <c r="L51" s="1"/>
      <c r="M51" s="14"/>
      <c r="N51" s="14"/>
      <c r="O51" s="14"/>
      <c r="P51" s="14"/>
      <c r="Q51" s="85"/>
      <c r="R51" s="85"/>
    </row>
    <row r="52" spans="8:18" x14ac:dyDescent="0.2">
      <c r="H52" s="1"/>
      <c r="I52" s="1"/>
      <c r="J52" s="1"/>
      <c r="K52" s="1"/>
      <c r="L52" s="1"/>
      <c r="M52" s="14"/>
      <c r="N52" s="14"/>
      <c r="O52" s="14"/>
      <c r="P52" s="14"/>
      <c r="Q52" s="85"/>
      <c r="R52" s="85"/>
    </row>
    <row r="53" spans="8:18" x14ac:dyDescent="0.2">
      <c r="M53" s="14"/>
      <c r="N53" s="14"/>
      <c r="O53" s="14"/>
      <c r="P53" s="14"/>
      <c r="Q53" s="85"/>
      <c r="R53" s="85"/>
    </row>
    <row r="54" spans="8:18" x14ac:dyDescent="0.2">
      <c r="M54" s="14"/>
      <c r="N54" s="14"/>
      <c r="O54" s="14"/>
      <c r="P54" s="14"/>
      <c r="Q54" s="85"/>
      <c r="R54" s="85"/>
    </row>
    <row r="55" spans="8:18" x14ac:dyDescent="0.2">
      <c r="M55" s="14"/>
      <c r="N55" s="14"/>
      <c r="O55" s="14"/>
      <c r="P55" s="14"/>
      <c r="Q55" s="85"/>
      <c r="R55" s="85"/>
    </row>
    <row r="56" spans="8:18" x14ac:dyDescent="0.2">
      <c r="M56" s="14"/>
      <c r="N56" s="14"/>
      <c r="O56" s="14"/>
      <c r="P56" s="14"/>
      <c r="Q56" s="85"/>
      <c r="R56" s="85"/>
    </row>
    <row r="57" spans="8:18" x14ac:dyDescent="0.2">
      <c r="M57" s="14"/>
      <c r="N57" s="14"/>
      <c r="O57" s="14"/>
      <c r="P57" s="14"/>
      <c r="Q57" s="85"/>
      <c r="R57" s="85"/>
    </row>
    <row r="58" spans="8:18" x14ac:dyDescent="0.2">
      <c r="M58" s="14"/>
      <c r="N58" s="14"/>
      <c r="O58" s="14"/>
      <c r="P58" s="14"/>
      <c r="Q58" s="85"/>
      <c r="R58" s="85"/>
    </row>
    <row r="59" spans="8:18" x14ac:dyDescent="0.2">
      <c r="M59" s="14"/>
      <c r="N59" s="14"/>
      <c r="O59" s="14"/>
      <c r="P59" s="14"/>
      <c r="Q59" s="85"/>
      <c r="R59" s="85"/>
    </row>
    <row r="60" spans="8:18" x14ac:dyDescent="0.2">
      <c r="M60" s="14"/>
      <c r="N60" s="14"/>
      <c r="O60" s="14"/>
      <c r="P60" s="14"/>
      <c r="Q60" s="85"/>
      <c r="R60" s="85"/>
    </row>
    <row r="61" spans="8:18" x14ac:dyDescent="0.2">
      <c r="M61" s="14"/>
      <c r="N61" s="14"/>
      <c r="O61" s="14"/>
      <c r="P61" s="14"/>
      <c r="Q61" s="85"/>
      <c r="R61" s="85"/>
    </row>
    <row r="62" spans="8:18" x14ac:dyDescent="0.2">
      <c r="M62" s="14"/>
      <c r="N62" s="14"/>
      <c r="O62" s="14"/>
      <c r="P62" s="14"/>
      <c r="Q62" s="85"/>
      <c r="R62" s="85"/>
    </row>
    <row r="63" spans="8:18" x14ac:dyDescent="0.2">
      <c r="M63" s="14"/>
      <c r="N63" s="14"/>
      <c r="O63" s="14"/>
      <c r="P63" s="14"/>
      <c r="Q63" s="85"/>
      <c r="R63" s="85"/>
    </row>
  </sheetData>
  <mergeCells count="8">
    <mergeCell ref="C33:G33"/>
    <mergeCell ref="H33:P34"/>
    <mergeCell ref="A4:A6"/>
    <mergeCell ref="B4:B6"/>
    <mergeCell ref="M4:M6"/>
    <mergeCell ref="N4:N6"/>
    <mergeCell ref="A33:A35"/>
    <mergeCell ref="B33:B3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L11" sqref="L11"/>
    </sheetView>
  </sheetViews>
  <sheetFormatPr defaultRowHeight="15" x14ac:dyDescent="0.25"/>
  <cols>
    <col min="2" max="2" width="17.140625" customWidth="1"/>
    <col min="11" max="11" width="9" customWidth="1"/>
  </cols>
  <sheetData>
    <row r="1" spans="1:14" x14ac:dyDescent="0.25">
      <c r="A1" s="10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0" t="s">
        <v>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0" t="s">
        <v>100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34" customFormat="1" x14ac:dyDescent="0.25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s="34" customFormat="1" x14ac:dyDescent="0.25">
      <c r="A5" s="1" t="s">
        <v>98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s="34" customFormat="1" x14ac:dyDescent="0.25">
      <c r="A6" s="1" t="s">
        <v>99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9.45" customHeight="1" x14ac:dyDescent="0.25">
      <c r="A8" s="114" t="s">
        <v>0</v>
      </c>
      <c r="B8" s="120" t="s">
        <v>1</v>
      </c>
      <c r="C8" s="121" t="s">
        <v>101</v>
      </c>
      <c r="D8" s="122"/>
      <c r="E8" s="122"/>
      <c r="F8" s="122"/>
      <c r="G8" s="122"/>
      <c r="H8" s="122"/>
      <c r="I8" s="122"/>
      <c r="J8" s="122"/>
      <c r="K8" s="122"/>
      <c r="L8" s="122"/>
      <c r="M8" s="1"/>
      <c r="N8" s="1"/>
    </row>
    <row r="9" spans="1:14" x14ac:dyDescent="0.25">
      <c r="A9" s="114"/>
      <c r="B9" s="120"/>
      <c r="C9" s="32" t="s">
        <v>76</v>
      </c>
      <c r="D9" s="32" t="s">
        <v>77</v>
      </c>
      <c r="E9" s="32" t="s">
        <v>78</v>
      </c>
      <c r="F9" s="32" t="s">
        <v>79</v>
      </c>
      <c r="G9" s="32" t="s">
        <v>62</v>
      </c>
      <c r="H9" s="32" t="s">
        <v>58</v>
      </c>
      <c r="I9" s="32" t="s">
        <v>59</v>
      </c>
      <c r="J9" s="33">
        <v>2018</v>
      </c>
      <c r="K9" s="33">
        <v>2019</v>
      </c>
      <c r="L9" s="33">
        <v>2020</v>
      </c>
      <c r="M9" s="1"/>
      <c r="N9" s="1"/>
    </row>
    <row r="10" spans="1:14" x14ac:dyDescent="0.25">
      <c r="A10" s="1" t="s">
        <v>80</v>
      </c>
      <c r="B10" s="1" t="s">
        <v>81</v>
      </c>
      <c r="C10" s="20">
        <v>72.862300000000005</v>
      </c>
      <c r="D10" s="20">
        <v>76.118579999999994</v>
      </c>
      <c r="E10" s="20">
        <v>77.95684</v>
      </c>
      <c r="F10" s="20">
        <v>81.759730000000005</v>
      </c>
      <c r="G10" s="20">
        <v>86.187250000000006</v>
      </c>
      <c r="H10" s="20">
        <v>87.333820000000003</v>
      </c>
      <c r="I10" s="20">
        <v>90.941360000000003</v>
      </c>
      <c r="J10" s="20">
        <v>94.1</v>
      </c>
      <c r="K10" s="1">
        <v>96.3</v>
      </c>
      <c r="L10" s="1">
        <v>96.9</v>
      </c>
      <c r="M10" s="1"/>
      <c r="N10" s="1"/>
    </row>
    <row r="11" spans="1:14" x14ac:dyDescent="0.25">
      <c r="A11" s="1" t="s">
        <v>6</v>
      </c>
      <c r="B11" s="1" t="s">
        <v>7</v>
      </c>
      <c r="C11" s="20">
        <v>77.596599999999995</v>
      </c>
      <c r="D11" s="20">
        <v>84.196039999999996</v>
      </c>
      <c r="E11" s="20">
        <v>85.22336</v>
      </c>
      <c r="F11" s="20">
        <v>91.380430000000004</v>
      </c>
      <c r="G11" s="20">
        <v>96.838719999999995</v>
      </c>
      <c r="H11" s="20">
        <v>98.750540000000001</v>
      </c>
      <c r="I11" s="20">
        <v>101.34518</v>
      </c>
      <c r="J11" s="20">
        <v>103.6</v>
      </c>
      <c r="K11" s="1">
        <v>104.8</v>
      </c>
      <c r="L11" s="1">
        <v>104.5</v>
      </c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38" t="s">
        <v>111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32">
        <v>2010</v>
      </c>
      <c r="D17" s="32" t="s">
        <v>76</v>
      </c>
      <c r="E17" s="32" t="s">
        <v>77</v>
      </c>
      <c r="F17" s="32" t="s">
        <v>78</v>
      </c>
      <c r="G17" s="32" t="s">
        <v>79</v>
      </c>
      <c r="H17" s="32" t="s">
        <v>62</v>
      </c>
      <c r="I17" s="32" t="s">
        <v>58</v>
      </c>
      <c r="J17" s="32" t="s">
        <v>59</v>
      </c>
      <c r="K17" s="33">
        <v>2018</v>
      </c>
      <c r="L17" s="33">
        <v>2019</v>
      </c>
      <c r="M17" s="87">
        <v>2020</v>
      </c>
      <c r="N17" s="1"/>
    </row>
    <row r="18" spans="1:14" x14ac:dyDescent="0.25">
      <c r="A18" s="1"/>
      <c r="B18" s="1" t="s">
        <v>81</v>
      </c>
      <c r="C18" s="20">
        <v>67.599999999999994</v>
      </c>
      <c r="D18" s="20">
        <v>72.862300000000005</v>
      </c>
      <c r="E18" s="20">
        <v>76.118579999999994</v>
      </c>
      <c r="F18" s="20">
        <v>77.95684</v>
      </c>
      <c r="G18" s="20">
        <v>81.759730000000005</v>
      </c>
      <c r="H18" s="20">
        <v>86.187250000000006</v>
      </c>
      <c r="I18" s="20">
        <v>87.333820000000003</v>
      </c>
      <c r="J18" s="20">
        <v>90.941360000000003</v>
      </c>
      <c r="K18" s="20">
        <v>94.1</v>
      </c>
      <c r="L18" s="1">
        <v>96.3</v>
      </c>
      <c r="M18" s="1">
        <v>96.9</v>
      </c>
      <c r="N18" s="1"/>
    </row>
    <row r="19" spans="1:14" x14ac:dyDescent="0.25">
      <c r="A19" s="1"/>
      <c r="B19" s="1" t="s">
        <v>7</v>
      </c>
      <c r="C19" s="20">
        <v>70.2</v>
      </c>
      <c r="D19" s="20">
        <v>77.596599999999995</v>
      </c>
      <c r="E19" s="20">
        <v>84.196039999999996</v>
      </c>
      <c r="F19" s="20">
        <v>85.22336</v>
      </c>
      <c r="G19" s="20">
        <v>91.380430000000004</v>
      </c>
      <c r="H19" s="20">
        <v>96.838719999999995</v>
      </c>
      <c r="I19" s="20">
        <v>98.750540000000001</v>
      </c>
      <c r="J19" s="20">
        <v>101.34518</v>
      </c>
      <c r="K19" s="20">
        <v>103.6</v>
      </c>
      <c r="L19" s="1">
        <v>104.8</v>
      </c>
      <c r="M19" s="1">
        <v>104.5</v>
      </c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3">
    <mergeCell ref="A8:A9"/>
    <mergeCell ref="B8:B9"/>
    <mergeCell ref="C8:L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Węgrzyn Kinga</dc:creator>
  <cp:lastModifiedBy>Węgrzyn Kinga</cp:lastModifiedBy>
  <dcterms:created xsi:type="dcterms:W3CDTF">2021-02-02T08:18:20Z</dcterms:created>
  <dcterms:modified xsi:type="dcterms:W3CDTF">2022-02-03T06:56:27Z</dcterms:modified>
</cp:coreProperties>
</file>